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filterPrivacy="1" codeName="ThisWorkbook" checkCompatibility="1"/>
  <xr:revisionPtr revIDLastSave="0" documentId="13_ncr:1_{166C3547-0572-4991-A85C-9228A98B2325}" xr6:coauthVersionLast="47" xr6:coauthVersionMax="47" xr10:uidLastSave="{00000000-0000-0000-0000-000000000000}"/>
  <bookViews>
    <workbookView xWindow="-120" yWindow="-120" windowWidth="29040" windowHeight="15720" xr2:uid="{00000000-000D-0000-FFFF-FFFF00000000}"/>
  </bookViews>
  <sheets>
    <sheet name="Masterarbeit (Navi)" sheetId="1" r:id="rId1"/>
    <sheet name="calcs" sheetId="2" state="hidden" r:id="rId2"/>
  </sheets>
  <externalReferences>
    <externalReference r:id="rId3"/>
  </externalReferences>
  <definedNames>
    <definedName name="DayRails">StartDateWindow+ROW('Masterarbeit (Navi)'!$8:$10)-1</definedName>
    <definedName name="_xlnm.Print_Area" localSheetId="0">'Masterarbeit (Navi)'!$A$8:$D$27</definedName>
    <definedName name="_xlnm.Print_Titles" localSheetId="0">'Masterarbeit (Navi)'!#REF!</definedName>
    <definedName name="GridCalc">IFERROR(calcs!$A1/SUMPRODUCT( (#REF!=calcs!$C1)*(Activities[Beginn]&lt;=calcs!A$31)*((Activities[Ende]&gt;=calcs!A$31)+(LEN(Activities[Ende])=0)*(Activities[Beginn]=calcs!A$31)) ),NA())</definedName>
    <definedName name="StartDate">calcs!$D$28</definedName>
    <definedName name="StartDateWindow">calcs!$D$25</definedName>
    <definedName name="Timo">IFERROR(calcs!$A1/SUMPRODUCT( (#REF!=calcs!$C1)*(Activities[Beginn]&lt;=calcs!A$31)*((Activities[Ende]&gt;=calcs!A$31)+(LEN(Activities[Ende])=0)*(Activities[Beginn]=calcs!A$31)) ),NA())</definedName>
    <definedName name="WindowDays">calcs!$D$29</definedName>
    <definedName name="WindowOffset">calcs!$D$26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9" i="1" l="1"/>
  <c r="B10" i="1" s="1"/>
  <c r="C10" i="1" l="1"/>
  <c r="B11" i="1" s="1"/>
  <c r="C11" i="1" s="1"/>
  <c r="B12" i="1" s="1"/>
  <c r="C12" i="1" s="1"/>
  <c r="B21" i="1" l="1"/>
  <c r="B24" i="1" l="1"/>
  <c r="B23" i="1" l="1"/>
  <c r="C18" i="1" l="1"/>
  <c r="D3" i="2" l="1"/>
  <c r="F71" i="2"/>
  <c r="G71" i="2" s="1"/>
  <c r="H71" i="2" s="1"/>
  <c r="I71" i="2" s="1"/>
  <c r="J71" i="2" s="1"/>
  <c r="K71" i="2" s="1"/>
  <c r="L71" i="2" s="1"/>
  <c r="M71" i="2" s="1"/>
  <c r="N71" i="2" s="1"/>
  <c r="O71" i="2" s="1"/>
  <c r="P71" i="2" s="1"/>
  <c r="Q71" i="2" s="1"/>
  <c r="R71" i="2" s="1"/>
  <c r="S71" i="2" s="1"/>
  <c r="T71" i="2" s="1"/>
  <c r="U71" i="2" s="1"/>
  <c r="V71" i="2" s="1"/>
  <c r="W71" i="2" s="1"/>
  <c r="X71" i="2" s="1"/>
  <c r="Y71" i="2" s="1"/>
  <c r="Z71" i="2" s="1"/>
  <c r="AA71" i="2" s="1"/>
  <c r="AB71" i="2" s="1"/>
  <c r="AC71" i="2" s="1"/>
  <c r="AD71" i="2" s="1"/>
  <c r="AE71" i="2" s="1"/>
  <c r="AF71" i="2" s="1"/>
  <c r="AG71" i="2" s="1"/>
  <c r="AH71" i="2" s="1"/>
  <c r="F69" i="2"/>
  <c r="G69" i="2" s="1"/>
  <c r="H69" i="2" s="1"/>
  <c r="I69" i="2" s="1"/>
  <c r="J69" i="2" s="1"/>
  <c r="K69" i="2" s="1"/>
  <c r="L69" i="2" s="1"/>
  <c r="M69" i="2" s="1"/>
  <c r="N69" i="2" s="1"/>
  <c r="O69" i="2" s="1"/>
  <c r="P69" i="2" s="1"/>
  <c r="Q69" i="2" s="1"/>
  <c r="R69" i="2" s="1"/>
  <c r="S69" i="2" s="1"/>
  <c r="T69" i="2" s="1"/>
  <c r="U69" i="2" s="1"/>
  <c r="V69" i="2" s="1"/>
  <c r="W69" i="2" s="1"/>
  <c r="X69" i="2" s="1"/>
  <c r="Y69" i="2" s="1"/>
  <c r="Z69" i="2" s="1"/>
  <c r="AA69" i="2" s="1"/>
  <c r="AB69" i="2" s="1"/>
  <c r="AC69" i="2" s="1"/>
  <c r="AD69" i="2" s="1"/>
  <c r="AE69" i="2" s="1"/>
  <c r="AF69" i="2" s="1"/>
  <c r="AG69" i="2" s="1"/>
  <c r="AH69" i="2" s="1"/>
  <c r="A33" i="2" l="1"/>
  <c r="A34" i="2" s="1"/>
  <c r="A35" i="2" s="1"/>
  <c r="A36" i="2" s="1"/>
  <c r="A37" i="2" s="1"/>
  <c r="A38" i="2" s="1"/>
  <c r="A39" i="2" s="1"/>
  <c r="A40" i="2" s="1"/>
  <c r="D28" i="2"/>
  <c r="D25" i="2" s="1"/>
  <c r="E14" i="2"/>
  <c r="E13" i="2"/>
  <c r="E12" i="2"/>
  <c r="E11" i="2"/>
  <c r="E10" i="2"/>
  <c r="E9" i="2"/>
  <c r="E8" i="2"/>
  <c r="E7" i="2"/>
  <c r="E6" i="2"/>
  <c r="B13" i="1" l="1"/>
  <c r="C13" i="1" s="1"/>
  <c r="E31" i="2"/>
  <c r="F31" i="2" s="1"/>
  <c r="G31" i="2" s="1"/>
  <c r="H31" i="2" s="1"/>
  <c r="I31" i="2" s="1"/>
  <c r="J31" i="2" s="1"/>
  <c r="K31" i="2" s="1"/>
  <c r="L31" i="2" s="1"/>
  <c r="M31" i="2" s="1"/>
  <c r="N31" i="2" s="1"/>
  <c r="O31" i="2" s="1"/>
  <c r="P31" i="2" s="1"/>
  <c r="Q31" i="2" s="1"/>
  <c r="R31" i="2" s="1"/>
  <c r="S31" i="2" s="1"/>
  <c r="T31" i="2" s="1"/>
  <c r="U31" i="2" s="1"/>
  <c r="V31" i="2" s="1"/>
  <c r="W31" i="2" s="1"/>
  <c r="X31" i="2" s="1"/>
  <c r="Y31" i="2" s="1"/>
  <c r="Z31" i="2" s="1"/>
  <c r="AA31" i="2" s="1"/>
  <c r="AB31" i="2" s="1"/>
  <c r="AC31" i="2" s="1"/>
  <c r="AD31" i="2" s="1"/>
  <c r="AE31" i="2" s="1"/>
  <c r="AF31" i="2" s="1"/>
  <c r="AG31" i="2" s="1"/>
  <c r="AH31" i="2" s="1"/>
  <c r="AH55" i="2" s="1"/>
  <c r="AH72" i="2" l="1"/>
  <c r="AH70" i="2"/>
  <c r="AH56" i="2"/>
  <c r="J55" i="2"/>
  <c r="P43" i="2"/>
  <c r="U55" i="2"/>
  <c r="U70" i="2" s="1"/>
  <c r="I55" i="2"/>
  <c r="I43" i="2"/>
  <c r="AB55" i="2"/>
  <c r="P55" i="2"/>
  <c r="P70" i="2" s="1"/>
  <c r="G55" i="2"/>
  <c r="G70" i="2" s="1"/>
  <c r="M55" i="2"/>
  <c r="M70" i="2" s="1"/>
  <c r="J43" i="2"/>
  <c r="N43" i="2"/>
  <c r="U43" i="2"/>
  <c r="AF55" i="2"/>
  <c r="AF70" i="2" s="1"/>
  <c r="AF43" i="2"/>
  <c r="Z43" i="2"/>
  <c r="T43" i="2"/>
  <c r="AG43" i="2"/>
  <c r="Y43" i="2"/>
  <c r="Z55" i="2"/>
  <c r="AB43" i="2"/>
  <c r="AA43" i="2"/>
  <c r="S43" i="2"/>
  <c r="T55" i="2"/>
  <c r="M43" i="2"/>
  <c r="V43" i="2"/>
  <c r="O43" i="2"/>
  <c r="G43" i="2"/>
  <c r="H55" i="2"/>
  <c r="H70" i="2" s="1"/>
  <c r="L55" i="2"/>
  <c r="AD55" i="2"/>
  <c r="X55" i="2"/>
  <c r="R55" i="2"/>
  <c r="R70" i="2" s="1"/>
  <c r="V55" i="2"/>
  <c r="V70" i="2" s="1"/>
  <c r="Y55" i="2"/>
  <c r="O55" i="2"/>
  <c r="N55" i="2"/>
  <c r="N70" i="2" s="1"/>
  <c r="H43" i="2"/>
  <c r="F55" i="2"/>
  <c r="S55" i="2"/>
  <c r="X43" i="2"/>
  <c r="AD43" i="2"/>
  <c r="R43" i="2"/>
  <c r="AG55" i="2"/>
  <c r="AG70" i="2" s="1"/>
  <c r="L43" i="2"/>
  <c r="AA55" i="2"/>
  <c r="F43" i="2"/>
  <c r="K43" i="2"/>
  <c r="AE55" i="2"/>
  <c r="AC43" i="2"/>
  <c r="W43" i="2"/>
  <c r="E43" i="2"/>
  <c r="AH43" i="2"/>
  <c r="Q55" i="2"/>
  <c r="AE43" i="2"/>
  <c r="K55" i="2"/>
  <c r="E55" i="2"/>
  <c r="Q43" i="2"/>
  <c r="W55" i="2"/>
  <c r="W70" i="2" s="1"/>
  <c r="AC55" i="2"/>
  <c r="AC70" i="2" s="1"/>
  <c r="AI31" i="2"/>
  <c r="B14" i="1" l="1"/>
  <c r="C14" i="1" s="1"/>
  <c r="P56" i="2"/>
  <c r="AA72" i="2"/>
  <c r="AA70" i="2"/>
  <c r="E72" i="2"/>
  <c r="E70" i="2"/>
  <c r="F72" i="2"/>
  <c r="F70" i="2"/>
  <c r="J56" i="2"/>
  <c r="J70" i="2"/>
  <c r="AE72" i="2"/>
  <c r="AE70" i="2"/>
  <c r="AD72" i="2"/>
  <c r="AD70" i="2"/>
  <c r="AB72" i="2"/>
  <c r="AB70" i="2"/>
  <c r="X72" i="2"/>
  <c r="X70" i="2"/>
  <c r="Z72" i="2"/>
  <c r="Z70" i="2"/>
  <c r="Q72" i="2"/>
  <c r="Q70" i="2"/>
  <c r="O72" i="2"/>
  <c r="O70" i="2"/>
  <c r="L72" i="2"/>
  <c r="L70" i="2"/>
  <c r="T72" i="2"/>
  <c r="T70" i="2"/>
  <c r="S72" i="2"/>
  <c r="S70" i="2"/>
  <c r="K72" i="2"/>
  <c r="K70" i="2"/>
  <c r="Y72" i="2"/>
  <c r="Y70" i="2"/>
  <c r="I72" i="2"/>
  <c r="I70" i="2"/>
  <c r="H72" i="2"/>
  <c r="V72" i="2"/>
  <c r="M72" i="2"/>
  <c r="U72" i="2"/>
  <c r="R56" i="2"/>
  <c r="R72" i="2"/>
  <c r="G72" i="2"/>
  <c r="AF72" i="2"/>
  <c r="P72" i="2"/>
  <c r="J72" i="2"/>
  <c r="W72" i="2"/>
  <c r="AG72" i="2"/>
  <c r="N72" i="2"/>
  <c r="AC72" i="2"/>
  <c r="AF56" i="2"/>
  <c r="G56" i="2"/>
  <c r="M56" i="2"/>
  <c r="U56" i="2"/>
  <c r="Y56" i="2"/>
  <c r="I56" i="2"/>
  <c r="AA56" i="2"/>
  <c r="E56" i="2"/>
  <c r="Z56" i="2"/>
  <c r="AE56" i="2"/>
  <c r="AD56" i="2"/>
  <c r="AB56" i="2"/>
  <c r="Q56" i="2"/>
  <c r="O56" i="2"/>
  <c r="F56" i="2"/>
  <c r="T56" i="2"/>
  <c r="H56" i="2"/>
  <c r="L56" i="2"/>
  <c r="AG56" i="2"/>
  <c r="X56" i="2"/>
  <c r="N56" i="2"/>
  <c r="S56" i="2"/>
  <c r="V56" i="2"/>
  <c r="K56" i="2"/>
  <c r="AC56" i="2"/>
  <c r="W56" i="2"/>
  <c r="D58" i="2"/>
  <c r="B15" i="1" l="1"/>
  <c r="D59" i="2"/>
  <c r="D61" i="2"/>
  <c r="D65" i="2"/>
  <c r="Q65" i="2" s="1"/>
  <c r="AH58" i="2"/>
  <c r="AH59" i="2" s="1"/>
  <c r="AB58" i="2"/>
  <c r="AB59" i="2" s="1"/>
  <c r="V58" i="2"/>
  <c r="V59" i="2" s="1"/>
  <c r="P58" i="2"/>
  <c r="P59" i="2" s="1"/>
  <c r="J58" i="2"/>
  <c r="J59" i="2" s="1"/>
  <c r="M58" i="2"/>
  <c r="M59" i="2" s="1"/>
  <c r="R58" i="2"/>
  <c r="R59" i="2" s="1"/>
  <c r="AG58" i="2"/>
  <c r="AG59" i="2" s="1"/>
  <c r="AA58" i="2"/>
  <c r="AA59" i="2" s="1"/>
  <c r="U58" i="2"/>
  <c r="U59" i="2" s="1"/>
  <c r="O58" i="2"/>
  <c r="O59" i="2" s="1"/>
  <c r="I58" i="2"/>
  <c r="I59" i="2" s="1"/>
  <c r="X58" i="2"/>
  <c r="X59" i="2" s="1"/>
  <c r="AF58" i="2"/>
  <c r="AF59" i="2" s="1"/>
  <c r="Z58" i="2"/>
  <c r="Z59" i="2" s="1"/>
  <c r="T58" i="2"/>
  <c r="T59" i="2" s="1"/>
  <c r="N58" i="2"/>
  <c r="N59" i="2" s="1"/>
  <c r="H58" i="2"/>
  <c r="H59" i="2" s="1"/>
  <c r="G58" i="2"/>
  <c r="G59" i="2" s="1"/>
  <c r="L58" i="2"/>
  <c r="L59" i="2" s="1"/>
  <c r="AE58" i="2"/>
  <c r="AE59" i="2" s="1"/>
  <c r="Y58" i="2"/>
  <c r="Y59" i="2" s="1"/>
  <c r="S58" i="2"/>
  <c r="S59" i="2" s="1"/>
  <c r="AD58" i="2"/>
  <c r="AD59" i="2" s="1"/>
  <c r="AC58" i="2"/>
  <c r="AC59" i="2" s="1"/>
  <c r="W58" i="2"/>
  <c r="W59" i="2" s="1"/>
  <c r="Q58" i="2"/>
  <c r="Q59" i="2" s="1"/>
  <c r="K58" i="2"/>
  <c r="K59" i="2" s="1"/>
  <c r="E58" i="2"/>
  <c r="E59" i="2" s="1"/>
  <c r="F58" i="2"/>
  <c r="F59" i="2" s="1"/>
  <c r="C15" i="1" l="1"/>
  <c r="AA65" i="2"/>
  <c r="R65" i="2"/>
  <c r="AE65" i="2"/>
  <c r="AF65" i="2"/>
  <c r="U65" i="2"/>
  <c r="T65" i="2"/>
  <c r="Z65" i="2"/>
  <c r="K65" i="2"/>
  <c r="N65" i="2"/>
  <c r="I65" i="2"/>
  <c r="E65" i="2"/>
  <c r="Y65" i="2"/>
  <c r="J65" i="2"/>
  <c r="P65" i="2"/>
  <c r="AH65" i="2"/>
  <c r="F65" i="2"/>
  <c r="AG65" i="2"/>
  <c r="AC65" i="2"/>
  <c r="G65" i="2"/>
  <c r="D62" i="2"/>
  <c r="D66" i="2"/>
  <c r="P66" i="2" s="1"/>
  <c r="H65" i="2"/>
  <c r="W65" i="2"/>
  <c r="L65" i="2"/>
  <c r="M65" i="2"/>
  <c r="AD65" i="2"/>
  <c r="AB65" i="2"/>
  <c r="V65" i="2"/>
  <c r="O65" i="2"/>
  <c r="S65" i="2"/>
  <c r="X65" i="2"/>
  <c r="AH61" i="2"/>
  <c r="AH62" i="2" s="1"/>
  <c r="P61" i="2"/>
  <c r="P62" i="2" s="1"/>
  <c r="U61" i="2"/>
  <c r="U62" i="2" s="1"/>
  <c r="AG61" i="2"/>
  <c r="AG62" i="2" s="1"/>
  <c r="AF61" i="2"/>
  <c r="AF62" i="2" s="1"/>
  <c r="Z61" i="2"/>
  <c r="Z62" i="2" s="1"/>
  <c r="T61" i="2"/>
  <c r="T62" i="2" s="1"/>
  <c r="N61" i="2"/>
  <c r="N62" i="2" s="1"/>
  <c r="H61" i="2"/>
  <c r="H62" i="2" s="1"/>
  <c r="V61" i="2"/>
  <c r="V62" i="2" s="1"/>
  <c r="I61" i="2"/>
  <c r="I62" i="2" s="1"/>
  <c r="AE61" i="2"/>
  <c r="AE62" i="2" s="1"/>
  <c r="Y61" i="2"/>
  <c r="Y62" i="2" s="1"/>
  <c r="S61" i="2"/>
  <c r="S62" i="2" s="1"/>
  <c r="M61" i="2"/>
  <c r="M62" i="2" s="1"/>
  <c r="G61" i="2"/>
  <c r="G62" i="2" s="1"/>
  <c r="AD61" i="2"/>
  <c r="AD62" i="2" s="1"/>
  <c r="X61" i="2"/>
  <c r="X62" i="2" s="1"/>
  <c r="R61" i="2"/>
  <c r="R62" i="2" s="1"/>
  <c r="L61" i="2"/>
  <c r="L62" i="2" s="1"/>
  <c r="F61" i="2"/>
  <c r="F62" i="2" s="1"/>
  <c r="AC61" i="2"/>
  <c r="AC62" i="2" s="1"/>
  <c r="W61" i="2"/>
  <c r="W62" i="2" s="1"/>
  <c r="K61" i="2"/>
  <c r="K62" i="2" s="1"/>
  <c r="E61" i="2"/>
  <c r="E62" i="2" s="1"/>
  <c r="AB61" i="2"/>
  <c r="AB62" i="2" s="1"/>
  <c r="J61" i="2"/>
  <c r="J62" i="2" s="1"/>
  <c r="AA61" i="2"/>
  <c r="AA62" i="2" s="1"/>
  <c r="O61" i="2"/>
  <c r="O62" i="2" s="1"/>
  <c r="Q61" i="2"/>
  <c r="Q62" i="2" s="1"/>
  <c r="B16" i="1" l="1"/>
  <c r="AH66" i="2"/>
  <c r="H66" i="2"/>
  <c r="U66" i="2"/>
  <c r="F66" i="2"/>
  <c r="Z66" i="2"/>
  <c r="AE66" i="2"/>
  <c r="AF66" i="2"/>
  <c r="R66" i="2"/>
  <c r="Y66" i="2"/>
  <c r="AC66" i="2"/>
  <c r="W66" i="2"/>
  <c r="O66" i="2"/>
  <c r="AB66" i="2"/>
  <c r="V66" i="2"/>
  <c r="AD66" i="2"/>
  <c r="X66" i="2"/>
  <c r="AA66" i="2"/>
  <c r="Q66" i="2"/>
  <c r="I66" i="2"/>
  <c r="S66" i="2"/>
  <c r="K66" i="2"/>
  <c r="T66" i="2"/>
  <c r="M66" i="2"/>
  <c r="E66" i="2"/>
  <c r="N66" i="2"/>
  <c r="G66" i="2"/>
  <c r="J66" i="2"/>
  <c r="L66" i="2"/>
  <c r="AG66" i="2"/>
  <c r="C16" i="1" l="1"/>
  <c r="B17" i="1" s="1"/>
  <c r="D9" i="2"/>
  <c r="D11" i="2" s="1"/>
  <c r="F16" i="2" s="1"/>
  <c r="C33" i="2" s="1"/>
  <c r="C17" i="1" l="1"/>
  <c r="B18" i="1" s="1"/>
  <c r="F18" i="2"/>
  <c r="C35" i="2" s="1"/>
  <c r="AB35" i="2" s="1"/>
  <c r="F19" i="2"/>
  <c r="C36" i="2" s="1"/>
  <c r="I36" i="2" s="1"/>
  <c r="F22" i="2"/>
  <c r="C39" i="2" s="1"/>
  <c r="AB39" i="2" s="1"/>
  <c r="F17" i="2"/>
  <c r="C34" i="2" s="1"/>
  <c r="AH34" i="2" s="1"/>
  <c r="F21" i="2"/>
  <c r="C38" i="2" s="1"/>
  <c r="X38" i="2" s="1"/>
  <c r="F15" i="2"/>
  <c r="C32" i="2" s="1"/>
  <c r="Y32" i="2" s="1"/>
  <c r="F23" i="2"/>
  <c r="C40" i="2" s="1"/>
  <c r="Z40" i="2" s="1"/>
  <c r="F20" i="2"/>
  <c r="C37" i="2" s="1"/>
  <c r="N37" i="2" s="1"/>
  <c r="E33" i="2"/>
  <c r="AH33" i="2"/>
  <c r="AC33" i="2"/>
  <c r="N33" i="2"/>
  <c r="X33" i="2"/>
  <c r="O33" i="2"/>
  <c r="D33" i="2"/>
  <c r="J33" i="2"/>
  <c r="C45" i="2"/>
  <c r="D45" i="2" s="1"/>
  <c r="W33" i="2"/>
  <c r="L33" i="2"/>
  <c r="Z33" i="2"/>
  <c r="AA33" i="2"/>
  <c r="AF33" i="2"/>
  <c r="R33" i="2"/>
  <c r="AB33" i="2"/>
  <c r="AD33" i="2"/>
  <c r="P33" i="2"/>
  <c r="H33" i="2"/>
  <c r="G33" i="2"/>
  <c r="V33" i="2"/>
  <c r="Y33" i="2"/>
  <c r="I33" i="2"/>
  <c r="S33" i="2"/>
  <c r="U33" i="2"/>
  <c r="K33" i="2"/>
  <c r="AE33" i="2"/>
  <c r="M33" i="2"/>
  <c r="AI33" i="2"/>
  <c r="F33" i="2"/>
  <c r="T33" i="2"/>
  <c r="Q33" i="2"/>
  <c r="AG33" i="2"/>
  <c r="O45" i="2" l="1"/>
  <c r="H45" i="2"/>
  <c r="E38" i="2"/>
  <c r="P35" i="2"/>
  <c r="AD35" i="2"/>
  <c r="AI35" i="2"/>
  <c r="T35" i="2"/>
  <c r="AF35" i="2"/>
  <c r="V35" i="2"/>
  <c r="G36" i="2"/>
  <c r="E36" i="2"/>
  <c r="R35" i="2"/>
  <c r="X35" i="2"/>
  <c r="U35" i="2"/>
  <c r="F35" i="2"/>
  <c r="Q35" i="2"/>
  <c r="Z35" i="2"/>
  <c r="J35" i="2"/>
  <c r="L35" i="2"/>
  <c r="AA36" i="2"/>
  <c r="N36" i="2"/>
  <c r="S36" i="2"/>
  <c r="V36" i="2"/>
  <c r="W35" i="2"/>
  <c r="K35" i="2"/>
  <c r="AC35" i="2"/>
  <c r="AA35" i="2"/>
  <c r="AA47" i="2" s="1"/>
  <c r="R39" i="2"/>
  <c r="D39" i="2"/>
  <c r="L32" i="2"/>
  <c r="AC36" i="2"/>
  <c r="K36" i="2"/>
  <c r="AE36" i="2"/>
  <c r="AG36" i="2"/>
  <c r="Z36" i="2"/>
  <c r="H36" i="2"/>
  <c r="H48" i="2" s="1"/>
  <c r="N35" i="2"/>
  <c r="M35" i="2"/>
  <c r="AH35" i="2"/>
  <c r="Y35" i="2"/>
  <c r="C47" i="2"/>
  <c r="D47" i="2" s="1"/>
  <c r="G35" i="2"/>
  <c r="D35" i="2"/>
  <c r="O35" i="2"/>
  <c r="H35" i="2"/>
  <c r="AG35" i="2"/>
  <c r="I35" i="2"/>
  <c r="S35" i="2"/>
  <c r="E35" i="2"/>
  <c r="AE35" i="2"/>
  <c r="W38" i="2"/>
  <c r="W50" i="2" s="1"/>
  <c r="J34" i="2"/>
  <c r="AG40" i="2"/>
  <c r="D40" i="2"/>
  <c r="F39" i="2"/>
  <c r="AD40" i="2"/>
  <c r="U39" i="2"/>
  <c r="G39" i="2"/>
  <c r="AC40" i="2"/>
  <c r="AB40" i="2"/>
  <c r="AF36" i="2"/>
  <c r="T36" i="2"/>
  <c r="AB36" i="2"/>
  <c r="AD36" i="2"/>
  <c r="F36" i="2"/>
  <c r="D36" i="2"/>
  <c r="N39" i="2"/>
  <c r="AF39" i="2"/>
  <c r="F40" i="2"/>
  <c r="S40" i="2"/>
  <c r="Q36" i="2"/>
  <c r="Y36" i="2"/>
  <c r="P36" i="2"/>
  <c r="AH36" i="2"/>
  <c r="AG48" i="2" s="1"/>
  <c r="X36" i="2"/>
  <c r="R36" i="2"/>
  <c r="Z39" i="2"/>
  <c r="AG39" i="2"/>
  <c r="L34" i="2"/>
  <c r="R40" i="2"/>
  <c r="O40" i="2"/>
  <c r="H40" i="2"/>
  <c r="AI39" i="2"/>
  <c r="O39" i="2"/>
  <c r="I34" i="2"/>
  <c r="K39" i="2"/>
  <c r="P39" i="2"/>
  <c r="P40" i="2"/>
  <c r="M40" i="2"/>
  <c r="G40" i="2"/>
  <c r="L36" i="2"/>
  <c r="W36" i="2"/>
  <c r="J36" i="2"/>
  <c r="I48" i="2" s="1"/>
  <c r="M36" i="2"/>
  <c r="U36" i="2"/>
  <c r="C48" i="2"/>
  <c r="D48" i="2" s="1"/>
  <c r="O36" i="2"/>
  <c r="AI36" i="2"/>
  <c r="G34" i="2"/>
  <c r="J39" i="2"/>
  <c r="X39" i="2"/>
  <c r="M39" i="2"/>
  <c r="AH39" i="2"/>
  <c r="AG34" i="2"/>
  <c r="AG46" i="2" s="1"/>
  <c r="F34" i="2"/>
  <c r="Q34" i="2"/>
  <c r="U34" i="2"/>
  <c r="Y40" i="2"/>
  <c r="E40" i="2"/>
  <c r="I40" i="2"/>
  <c r="AI40" i="2"/>
  <c r="X40" i="2"/>
  <c r="AH40" i="2"/>
  <c r="D34" i="2"/>
  <c r="N34" i="2"/>
  <c r="AI34" i="2"/>
  <c r="AH46" i="2" s="1"/>
  <c r="T34" i="2"/>
  <c r="W39" i="2"/>
  <c r="T39" i="2"/>
  <c r="E39" i="2"/>
  <c r="Q39" i="2"/>
  <c r="I39" i="2"/>
  <c r="V39" i="2"/>
  <c r="Y39" i="2"/>
  <c r="H39" i="2"/>
  <c r="K37" i="2"/>
  <c r="C52" i="2"/>
  <c r="D52" i="2" s="1"/>
  <c r="Q40" i="2"/>
  <c r="P52" i="2" s="1"/>
  <c r="T40" i="2"/>
  <c r="U40" i="2"/>
  <c r="L40" i="2"/>
  <c r="AE40" i="2"/>
  <c r="Y34" i="2"/>
  <c r="Z34" i="2"/>
  <c r="E34" i="2"/>
  <c r="O34" i="2"/>
  <c r="AB34" i="2"/>
  <c r="C51" i="2"/>
  <c r="D51" i="2" s="1"/>
  <c r="S39" i="2"/>
  <c r="AC39" i="2"/>
  <c r="AB51" i="2" s="1"/>
  <c r="AD39" i="2"/>
  <c r="L39" i="2"/>
  <c r="AA39" i="2"/>
  <c r="AE39" i="2"/>
  <c r="AE51" i="2" s="1"/>
  <c r="AE34" i="2"/>
  <c r="K34" i="2"/>
  <c r="R34" i="2"/>
  <c r="C46" i="2"/>
  <c r="D46" i="2" s="1"/>
  <c r="H34" i="2"/>
  <c r="AA34" i="2"/>
  <c r="X34" i="2"/>
  <c r="AC34" i="2"/>
  <c r="AI38" i="2"/>
  <c r="O38" i="2"/>
  <c r="S34" i="2"/>
  <c r="P34" i="2"/>
  <c r="W34" i="2"/>
  <c r="M34" i="2"/>
  <c r="V34" i="2"/>
  <c r="AF34" i="2"/>
  <c r="AD34" i="2"/>
  <c r="J38" i="2"/>
  <c r="R38" i="2"/>
  <c r="AA38" i="2"/>
  <c r="C50" i="2"/>
  <c r="D50" i="2" s="1"/>
  <c r="I38" i="2"/>
  <c r="AH38" i="2"/>
  <c r="L38" i="2"/>
  <c r="Y38" i="2"/>
  <c r="X50" i="2" s="1"/>
  <c r="K38" i="2"/>
  <c r="AF37" i="2"/>
  <c r="K40" i="2"/>
  <c r="N40" i="2"/>
  <c r="V40" i="2"/>
  <c r="W40" i="2"/>
  <c r="AF40" i="2"/>
  <c r="J40" i="2"/>
  <c r="AA40" i="2"/>
  <c r="Z52" i="2" s="1"/>
  <c r="H38" i="2"/>
  <c r="AC38" i="2"/>
  <c r="D38" i="2"/>
  <c r="AG38" i="2"/>
  <c r="AD38" i="2"/>
  <c r="AB37" i="2"/>
  <c r="J32" i="2"/>
  <c r="P38" i="2"/>
  <c r="V38" i="2"/>
  <c r="F38" i="2"/>
  <c r="Z38" i="2"/>
  <c r="Q38" i="2"/>
  <c r="M38" i="2"/>
  <c r="G32" i="2"/>
  <c r="W37" i="2"/>
  <c r="J37" i="2"/>
  <c r="X37" i="2"/>
  <c r="G38" i="2"/>
  <c r="AB38" i="2"/>
  <c r="AE38" i="2"/>
  <c r="S38" i="2"/>
  <c r="U38" i="2"/>
  <c r="AF38" i="2"/>
  <c r="N38" i="2"/>
  <c r="T38" i="2"/>
  <c r="R37" i="2"/>
  <c r="F37" i="2"/>
  <c r="Y37" i="2"/>
  <c r="AI37" i="2"/>
  <c r="AC37" i="2"/>
  <c r="V37" i="2"/>
  <c r="X32" i="2"/>
  <c r="X44" i="2" s="1"/>
  <c r="L45" i="2"/>
  <c r="R45" i="2"/>
  <c r="I45" i="2"/>
  <c r="S37" i="2"/>
  <c r="M37" i="2"/>
  <c r="M49" i="2" s="1"/>
  <c r="I37" i="2"/>
  <c r="G37" i="2"/>
  <c r="AG37" i="2"/>
  <c r="H37" i="2"/>
  <c r="E37" i="2"/>
  <c r="S32" i="2"/>
  <c r="AD32" i="2"/>
  <c r="E45" i="2"/>
  <c r="X45" i="2"/>
  <c r="AE45" i="2"/>
  <c r="V45" i="2"/>
  <c r="AG45" i="2"/>
  <c r="AD37" i="2"/>
  <c r="O37" i="2"/>
  <c r="N49" i="2" s="1"/>
  <c r="AE37" i="2"/>
  <c r="AA37" i="2"/>
  <c r="Z37" i="2"/>
  <c r="T37" i="2"/>
  <c r="AA32" i="2"/>
  <c r="Q32" i="2"/>
  <c r="W32" i="2"/>
  <c r="D32" i="2"/>
  <c r="U32" i="2"/>
  <c r="P32" i="2"/>
  <c r="AC32" i="2"/>
  <c r="AI32" i="2"/>
  <c r="AB32" i="2"/>
  <c r="C44" i="2"/>
  <c r="D44" i="2" s="1"/>
  <c r="AE32" i="2"/>
  <c r="D37" i="2"/>
  <c r="U37" i="2"/>
  <c r="AH37" i="2"/>
  <c r="L37" i="2"/>
  <c r="Q37" i="2"/>
  <c r="C49" i="2"/>
  <c r="D49" i="2" s="1"/>
  <c r="P37" i="2"/>
  <c r="O32" i="2"/>
  <c r="Z32" i="2"/>
  <c r="Y44" i="2" s="1"/>
  <c r="R32" i="2"/>
  <c r="I32" i="2"/>
  <c r="V32" i="2"/>
  <c r="F32" i="2"/>
  <c r="E32" i="2"/>
  <c r="AG32" i="2"/>
  <c r="H32" i="2"/>
  <c r="AF32" i="2"/>
  <c r="K32" i="2"/>
  <c r="N32" i="2"/>
  <c r="AH32" i="2"/>
  <c r="T32" i="2"/>
  <c r="M32" i="2"/>
  <c r="AA45" i="2"/>
  <c r="P45" i="2"/>
  <c r="F45" i="2"/>
  <c r="Y45" i="2"/>
  <c r="AD45" i="2"/>
  <c r="M45" i="2"/>
  <c r="S45" i="2"/>
  <c r="G45" i="2"/>
  <c r="Q45" i="2"/>
  <c r="K45" i="2"/>
  <c r="AB45" i="2"/>
  <c r="J45" i="2"/>
  <c r="N45" i="2"/>
  <c r="AF45" i="2"/>
  <c r="AH45" i="2"/>
  <c r="T45" i="2"/>
  <c r="U45" i="2"/>
  <c r="AC45" i="2"/>
  <c r="Z45" i="2"/>
  <c r="W45" i="2"/>
  <c r="K51" i="2" l="1"/>
  <c r="P47" i="2"/>
  <c r="AG52" i="2"/>
  <c r="O46" i="2"/>
  <c r="J49" i="2"/>
  <c r="AD52" i="2"/>
  <c r="Z46" i="2"/>
  <c r="AH48" i="2"/>
  <c r="AB49" i="2"/>
  <c r="U52" i="2"/>
  <c r="AA48" i="2"/>
  <c r="Z48" i="2"/>
  <c r="X47" i="2"/>
  <c r="W47" i="2"/>
  <c r="F47" i="2"/>
  <c r="L47" i="2"/>
  <c r="I50" i="2"/>
  <c r="Y50" i="2"/>
  <c r="P50" i="2"/>
  <c r="R46" i="2"/>
  <c r="F50" i="2"/>
  <c r="F49" i="2"/>
  <c r="E50" i="2"/>
  <c r="AD47" i="2"/>
  <c r="AC47" i="2"/>
  <c r="O47" i="2"/>
  <c r="Q46" i="2"/>
  <c r="AG51" i="2"/>
  <c r="T48" i="2"/>
  <c r="AH47" i="2"/>
  <c r="AE47" i="2"/>
  <c r="E48" i="2"/>
  <c r="E47" i="2"/>
  <c r="K47" i="2"/>
  <c r="T47" i="2"/>
  <c r="AF47" i="2"/>
  <c r="S47" i="2"/>
  <c r="Z47" i="2"/>
  <c r="S50" i="2"/>
  <c r="Q47" i="2"/>
  <c r="R51" i="2"/>
  <c r="K48" i="2"/>
  <c r="R48" i="2"/>
  <c r="U47" i="2"/>
  <c r="G48" i="2"/>
  <c r="N48" i="2"/>
  <c r="I46" i="2"/>
  <c r="Y51" i="2"/>
  <c r="G47" i="2"/>
  <c r="M47" i="2"/>
  <c r="AD46" i="2"/>
  <c r="N52" i="2"/>
  <c r="AB47" i="2"/>
  <c r="F48" i="2"/>
  <c r="O52" i="2"/>
  <c r="V48" i="2"/>
  <c r="R47" i="2"/>
  <c r="L44" i="2"/>
  <c r="S48" i="2"/>
  <c r="AE48" i="2"/>
  <c r="M46" i="2"/>
  <c r="K46" i="2"/>
  <c r="AG47" i="2"/>
  <c r="J47" i="2"/>
  <c r="X52" i="2"/>
  <c r="AF46" i="2"/>
  <c r="Q52" i="2"/>
  <c r="AF51" i="2"/>
  <c r="AD48" i="2"/>
  <c r="J46" i="2"/>
  <c r="V47" i="2"/>
  <c r="G46" i="2"/>
  <c r="Q51" i="2"/>
  <c r="F52" i="2"/>
  <c r="AF48" i="2"/>
  <c r="AC51" i="2"/>
  <c r="AC48" i="2"/>
  <c r="Y47" i="2"/>
  <c r="N47" i="2"/>
  <c r="Z51" i="2"/>
  <c r="U51" i="2"/>
  <c r="F46" i="2"/>
  <c r="O51" i="2"/>
  <c r="W48" i="2"/>
  <c r="P48" i="2"/>
  <c r="N51" i="2"/>
  <c r="AB52" i="2"/>
  <c r="H47" i="2"/>
  <c r="Y52" i="2"/>
  <c r="Y48" i="2"/>
  <c r="L51" i="2"/>
  <c r="J51" i="2"/>
  <c r="R52" i="2"/>
  <c r="L48" i="2"/>
  <c r="F51" i="2"/>
  <c r="I47" i="2"/>
  <c r="M51" i="2"/>
  <c r="P51" i="2"/>
  <c r="V50" i="2"/>
  <c r="M48" i="2"/>
  <c r="J44" i="2"/>
  <c r="AA46" i="2"/>
  <c r="Y46" i="2"/>
  <c r="S52" i="2"/>
  <c r="H51" i="2"/>
  <c r="O48" i="2"/>
  <c r="E52" i="2"/>
  <c r="T51" i="2"/>
  <c r="AH51" i="2"/>
  <c r="AB48" i="2"/>
  <c r="U48" i="2"/>
  <c r="E51" i="2"/>
  <c r="Q48" i="2"/>
  <c r="AC52" i="2"/>
  <c r="I44" i="2"/>
  <c r="L46" i="2"/>
  <c r="G52" i="2"/>
  <c r="S46" i="2"/>
  <c r="M52" i="2"/>
  <c r="AF50" i="2"/>
  <c r="AE46" i="2"/>
  <c r="AB46" i="2"/>
  <c r="X51" i="2"/>
  <c r="I51" i="2"/>
  <c r="X48" i="2"/>
  <c r="Q50" i="2"/>
  <c r="H52" i="2"/>
  <c r="G51" i="2"/>
  <c r="H46" i="2"/>
  <c r="AD51" i="2"/>
  <c r="E49" i="2"/>
  <c r="AE52" i="2"/>
  <c r="AA50" i="2"/>
  <c r="N50" i="2"/>
  <c r="X46" i="2"/>
  <c r="E46" i="2"/>
  <c r="L52" i="2"/>
  <c r="S51" i="2"/>
  <c r="N46" i="2"/>
  <c r="AH52" i="2"/>
  <c r="T46" i="2"/>
  <c r="AD44" i="2"/>
  <c r="AC44" i="2"/>
  <c r="J48" i="2"/>
  <c r="W49" i="2"/>
  <c r="H50" i="2"/>
  <c r="W52" i="2"/>
  <c r="T52" i="2"/>
  <c r="I52" i="2"/>
  <c r="P46" i="2"/>
  <c r="AA51" i="2"/>
  <c r="V51" i="2"/>
  <c r="W51" i="2"/>
  <c r="W46" i="2"/>
  <c r="U44" i="2"/>
  <c r="K49" i="2"/>
  <c r="K52" i="2"/>
  <c r="U46" i="2"/>
  <c r="AC46" i="2"/>
  <c r="L50" i="2"/>
  <c r="AF52" i="2"/>
  <c r="V46" i="2"/>
  <c r="AF44" i="2"/>
  <c r="AA44" i="2"/>
  <c r="R49" i="2"/>
  <c r="AE50" i="2"/>
  <c r="O50" i="2"/>
  <c r="J50" i="2"/>
  <c r="AH49" i="2"/>
  <c r="V52" i="2"/>
  <c r="AA52" i="2"/>
  <c r="O49" i="2"/>
  <c r="Z44" i="2"/>
  <c r="AA49" i="2"/>
  <c r="AC50" i="2"/>
  <c r="J52" i="2"/>
  <c r="K50" i="2"/>
  <c r="AB50" i="2"/>
  <c r="G49" i="2"/>
  <c r="R50" i="2"/>
  <c r="M50" i="2"/>
  <c r="AD50" i="2"/>
  <c r="AG50" i="2"/>
  <c r="Z50" i="2"/>
  <c r="G44" i="2"/>
  <c r="AH50" i="2"/>
  <c r="AF49" i="2"/>
  <c r="X49" i="2"/>
  <c r="AG49" i="2"/>
  <c r="AG44" i="2"/>
  <c r="L49" i="2"/>
  <c r="H49" i="2"/>
  <c r="T50" i="2"/>
  <c r="G50" i="2"/>
  <c r="F44" i="2"/>
  <c r="S49" i="2"/>
  <c r="Y49" i="2"/>
  <c r="Q49" i="2"/>
  <c r="T49" i="2"/>
  <c r="W44" i="2"/>
  <c r="AD49" i="2"/>
  <c r="I49" i="2"/>
  <c r="U49" i="2"/>
  <c r="AE49" i="2"/>
  <c r="U50" i="2"/>
  <c r="AC49" i="2"/>
  <c r="S44" i="2"/>
  <c r="AE44" i="2"/>
  <c r="P44" i="2"/>
  <c r="V49" i="2"/>
  <c r="Z49" i="2"/>
  <c r="V44" i="2"/>
  <c r="N44" i="2"/>
  <c r="H44" i="2"/>
  <c r="R44" i="2"/>
  <c r="T44" i="2"/>
  <c r="AB44" i="2"/>
  <c r="Q44" i="2"/>
  <c r="K44" i="2"/>
  <c r="O44" i="2"/>
  <c r="M44" i="2"/>
  <c r="E44" i="2"/>
  <c r="P49" i="2"/>
  <c r="AH44" i="2"/>
  <c r="E15" i="2" l="1" a="1"/>
  <c r="E15" i="2" s="1"/>
  <c r="E16" i="2" s="1" a="1"/>
  <c r="E16" i="2" s="1"/>
  <c r="E17" i="2" s="1" a="1"/>
  <c r="E17" i="2" s="1"/>
  <c r="E18" i="2" s="1" a="1"/>
  <c r="E18" i="2" s="1"/>
  <c r="E19" i="2" s="1" a="1"/>
  <c r="E19" i="2" s="1"/>
  <c r="E20" i="2" s="1" a="1"/>
  <c r="E20" i="2" s="1"/>
  <c r="E21" i="2" s="1" a="1"/>
  <c r="E21" i="2" s="1"/>
  <c r="E22" i="2" s="1" a="1"/>
  <c r="E22" i="2" s="1"/>
  <c r="E23" i="2" s="1" a="1"/>
  <c r="E23" i="2" s="1"/>
</calcChain>
</file>

<file path=xl/sharedStrings.xml><?xml version="1.0" encoding="utf-8"?>
<sst xmlns="http://schemas.openxmlformats.org/spreadsheetml/2006/main" count="45" uniqueCount="43">
  <si>
    <t>Activity</t>
  </si>
  <si>
    <t>Start</t>
  </si>
  <si>
    <t>Window</t>
  </si>
  <si>
    <t>Offset</t>
  </si>
  <si>
    <t>Calc Window Start</t>
  </si>
  <si>
    <t>Series</t>
  </si>
  <si>
    <t>Activity Id</t>
  </si>
  <si>
    <t>Position</t>
  </si>
  <si>
    <t>*** This sheet should remain hidden ***</t>
  </si>
  <si>
    <t>Today:</t>
  </si>
  <si>
    <t>Current Day</t>
  </si>
  <si>
    <t>Window Activities:</t>
  </si>
  <si>
    <t>Abgabe</t>
  </si>
  <si>
    <t>Seitenzahl</t>
  </si>
  <si>
    <t>Arbeitspakete</t>
  </si>
  <si>
    <t>Wissenschaftlichkeit</t>
  </si>
  <si>
    <t>Erfahrung</t>
  </si>
  <si>
    <t>Beginn</t>
  </si>
  <si>
    <t>Vorbereitung</t>
  </si>
  <si>
    <t>Ende</t>
  </si>
  <si>
    <t>Literatur</t>
  </si>
  <si>
    <t>Abschluss</t>
  </si>
  <si>
    <t>Korrektur</t>
  </si>
  <si>
    <t>Druck/Bindung</t>
  </si>
  <si>
    <t>Fertigstellung des "Erstentwurfs"</t>
  </si>
  <si>
    <t>10+6xmail</t>
  </si>
  <si>
    <t>Themen- und Prüferwahl, Organisation</t>
  </si>
  <si>
    <t>fertige Makrostruktur</t>
  </si>
  <si>
    <t>wichtigste Literatur exzerpiert und geordnet</t>
  </si>
  <si>
    <t>fertiger konzeptioneller Teil</t>
  </si>
  <si>
    <t>zweiter Hauptteil fertig</t>
  </si>
  <si>
    <t>(optional durch Text-Kompass)</t>
  </si>
  <si>
    <t>Empirie</t>
  </si>
  <si>
    <t>Ergebnisfindung</t>
  </si>
  <si>
    <t xml:space="preserve">Thesis-Zeitplan von </t>
  </si>
  <si>
    <t>Füge zur Berechnung deines Zeitplanes einfach den (voraussichtlichen) Abgabezeitpunkt</t>
  </si>
  <si>
    <t>Schreiben</t>
  </si>
  <si>
    <t>Makrostruktur</t>
  </si>
  <si>
    <t>Kapitel</t>
  </si>
  <si>
    <t>Sondertextteile und Überarbeitung</t>
  </si>
  <si>
    <t xml:space="preserve">In diesem Dokument kannst du deinen Thesis-Zeitplan selbst erstellen. </t>
  </si>
  <si>
    <r>
      <t>deiner Thesis</t>
    </r>
    <r>
      <rPr>
        <u/>
        <sz val="10"/>
        <color theme="3"/>
        <rFont val="Lato"/>
        <family val="2"/>
      </rPr>
      <t xml:space="preserve"> in das gelb markierte Feld B21</t>
    </r>
    <r>
      <rPr>
        <sz val="10"/>
        <color theme="3"/>
        <rFont val="Lato"/>
        <family val="2"/>
      </rPr>
      <t xml:space="preserve"> ein. </t>
    </r>
  </si>
  <si>
    <t>Dein Thesis-Zeitplan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</si>
</sst>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164" formatCode="_-* #,##0\ _€_-;\-* #,##0\ _€_-;_-* &quot;-&quot;\ _€_-;_-@_-"/>
    <numFmt numFmtId="165" formatCode="mmm\ yyyy"/>
    <numFmt numFmtId="166" formatCode="dd/mm/yy;@"/>
  </numFmts>
  <fonts count="20">
    <font>
      <sz val="10"/>
      <color theme="3"/>
      <name val="Calibri"/>
      <family val="2"/>
      <scheme val="minor"/>
    </font>
    <font>
      <sz val="11"/>
      <color theme="1"/>
      <name val="Calibri"/>
      <family val="2"/>
      <scheme val="minor"/>
    </font>
    <font>
      <sz val="10"/>
      <name val="Arial"/>
      <family val="2"/>
    </font>
    <font>
      <sz val="10"/>
      <color theme="3"/>
      <name val="Gravity"/>
      <family val="3"/>
    </font>
    <font>
      <sz val="10"/>
      <color theme="3" tint="0.39997558519241921"/>
      <name val="Gravity"/>
      <family val="3"/>
    </font>
    <font>
      <sz val="10"/>
      <name val="Calibri"/>
      <family val="2"/>
      <scheme val="minor"/>
    </font>
    <font>
      <sz val="10"/>
      <name val="Gravity"/>
      <family val="3"/>
    </font>
    <font>
      <sz val="13"/>
      <color theme="3"/>
      <name val="Gravity"/>
      <family val="3"/>
    </font>
    <font>
      <b/>
      <sz val="16"/>
      <name val="Calibri"/>
      <family val="2"/>
      <scheme val="major"/>
    </font>
    <font>
      <sz val="10"/>
      <color theme="3"/>
      <name val="Calibri"/>
      <family val="2"/>
      <scheme val="major"/>
    </font>
    <font>
      <b/>
      <sz val="11"/>
      <name val="Gravity Light"/>
      <family val="3"/>
    </font>
    <font>
      <b/>
      <sz val="16"/>
      <name val="FabfeltScript Bold"/>
      <family val="3"/>
    </font>
    <font>
      <sz val="10"/>
      <color theme="3"/>
      <name val="Lato"/>
      <family val="2"/>
    </font>
    <font>
      <b/>
      <sz val="16"/>
      <name val="Lato"/>
      <family val="2"/>
    </font>
    <font>
      <sz val="10"/>
      <name val="Lato"/>
      <family val="2"/>
    </font>
    <font>
      <u/>
      <sz val="10"/>
      <color theme="3"/>
      <name val="Lato"/>
      <family val="2"/>
    </font>
    <font>
      <b/>
      <sz val="13"/>
      <name val="Lato"/>
      <family val="2"/>
    </font>
    <font>
      <sz val="13"/>
      <color theme="3"/>
      <name val="Lato"/>
      <family val="2"/>
    </font>
    <font>
      <b/>
      <sz val="12"/>
      <color theme="3"/>
      <name val="Lato"/>
      <family val="2"/>
    </font>
    <font>
      <sz val="20"/>
      <color theme="3"/>
      <name val="Lato"/>
      <family val="2"/>
    </font>
  </fonts>
  <fills count="5">
    <fill>
      <patternFill patternType="none"/>
    </fill>
    <fill>
      <patternFill patternType="gray125"/>
    </fill>
    <fill>
      <patternFill patternType="solid">
        <fgColor theme="2"/>
        <bgColor indexed="64"/>
      </patternFill>
    </fill>
    <fill>
      <patternFill patternType="solid">
        <fgColor theme="1" tint="0.499984740745262"/>
        <bgColor indexed="64"/>
      </patternFill>
    </fill>
    <fill>
      <patternFill patternType="solid">
        <fgColor rgb="FFFFFF00"/>
        <bgColor indexed="64"/>
      </patternFill>
    </fill>
  </fills>
  <borders count="8">
    <border>
      <left/>
      <right/>
      <top/>
      <bottom/>
      <diagonal/>
    </border>
    <border>
      <left style="thin">
        <color theme="2" tint="-9.9948118533890809E-2"/>
      </left>
      <right style="thin">
        <color theme="2" tint="-9.9948118533890809E-2"/>
      </right>
      <top style="thin">
        <color theme="2" tint="-9.9948118533890809E-2"/>
      </top>
      <bottom style="thin">
        <color theme="2" tint="-9.9948118533890809E-2"/>
      </bottom>
      <diagonal/>
    </border>
    <border>
      <left/>
      <right/>
      <top/>
      <bottom style="thin">
        <color indexed="64"/>
      </bottom>
      <diagonal/>
    </border>
    <border>
      <left style="thin">
        <color theme="2" tint="-9.9948118533890809E-2"/>
      </left>
      <right style="thin">
        <color theme="2" tint="-9.9948118533890809E-2"/>
      </right>
      <top/>
      <bottom style="thin">
        <color theme="2" tint="-9.9948118533890809E-2"/>
      </bottom>
      <diagonal/>
    </border>
    <border>
      <left/>
      <right style="thin">
        <color indexed="64"/>
      </right>
      <top/>
      <bottom style="thin">
        <color indexed="64"/>
      </bottom>
      <diagonal/>
    </border>
    <border>
      <left/>
      <right style="thin">
        <color indexed="64"/>
      </right>
      <top/>
      <bottom/>
      <diagonal/>
    </border>
    <border>
      <left/>
      <right style="thin">
        <color theme="3" tint="0.59996337778862885"/>
      </right>
      <top/>
      <bottom/>
      <diagonal/>
    </border>
    <border>
      <left style="thin">
        <color indexed="64"/>
      </left>
      <right style="thin">
        <color indexed="64"/>
      </right>
      <top style="thin">
        <color indexed="64"/>
      </top>
      <bottom style="thin">
        <color indexed="64"/>
      </bottom>
      <diagonal/>
    </border>
  </borders>
  <cellStyleXfs count="5">
    <xf numFmtId="0" fontId="0" fillId="0" borderId="0">
      <alignment vertical="center"/>
    </xf>
    <xf numFmtId="0" fontId="2" fillId="0" borderId="0"/>
    <xf numFmtId="0" fontId="10" fillId="0" borderId="0"/>
    <xf numFmtId="0" fontId="1" fillId="0" borderId="0"/>
    <xf numFmtId="164" fontId="2" fillId="0" borderId="0" applyFont="0" applyFill="0" applyBorder="0" applyAlignment="0" applyProtection="0"/>
  </cellStyleXfs>
  <cellXfs count="29">
    <xf numFmtId="0" fontId="0" fillId="0" borderId="0" xfId="0">
      <alignment vertical="center"/>
    </xf>
    <xf numFmtId="14" fontId="0" fillId="0" borderId="0" xfId="0" applyNumberFormat="1">
      <alignment vertical="center"/>
    </xf>
    <xf numFmtId="16" fontId="0" fillId="0" borderId="0" xfId="0" applyNumberFormat="1">
      <alignment vertical="center"/>
    </xf>
    <xf numFmtId="165" fontId="0" fillId="0" borderId="0" xfId="0" applyNumberFormat="1">
      <alignment vertical="center"/>
    </xf>
    <xf numFmtId="2" fontId="0" fillId="0" borderId="0" xfId="0" applyNumberFormat="1">
      <alignment vertical="center"/>
    </xf>
    <xf numFmtId="0" fontId="3" fillId="0" borderId="0" xfId="0" applyFont="1">
      <alignment vertical="center"/>
    </xf>
    <xf numFmtId="1" fontId="4" fillId="0" borderId="1" xfId="0" applyNumberFormat="1" applyFont="1" applyBorder="1" applyAlignment="1">
      <alignment horizontal="center" vertical="center"/>
    </xf>
    <xf numFmtId="0" fontId="3" fillId="0" borderId="0" xfId="0" applyFont="1" applyAlignment="1">
      <alignment horizontal="left" vertical="center"/>
    </xf>
    <xf numFmtId="0" fontId="7" fillId="2" borderId="6" xfId="0" applyFont="1" applyFill="1" applyBorder="1" applyAlignment="1">
      <alignment horizontal="left" vertical="center" indent="1"/>
    </xf>
    <xf numFmtId="1" fontId="6" fillId="0" borderId="3" xfId="0" applyNumberFormat="1" applyFont="1" applyBorder="1" applyAlignment="1">
      <alignment horizontal="left" vertical="center"/>
    </xf>
    <xf numFmtId="0" fontId="5" fillId="0" borderId="0" xfId="0" applyFont="1">
      <alignment vertical="center"/>
    </xf>
    <xf numFmtId="0" fontId="8" fillId="0" borderId="0" xfId="0" applyFont="1">
      <alignment vertical="center"/>
    </xf>
    <xf numFmtId="0" fontId="9" fillId="0" borderId="0" xfId="0" applyFont="1">
      <alignment vertical="center"/>
    </xf>
    <xf numFmtId="0" fontId="3" fillId="0" borderId="2" xfId="0" applyFont="1" applyBorder="1" applyAlignment="1">
      <alignment horizontal="left" vertical="center" indent="1"/>
    </xf>
    <xf numFmtId="0" fontId="3" fillId="0" borderId="2" xfId="0" applyFont="1" applyBorder="1" applyAlignment="1">
      <alignment horizontal="left" vertical="center"/>
    </xf>
    <xf numFmtId="166" fontId="3" fillId="0" borderId="4" xfId="0" applyNumberFormat="1" applyFont="1" applyBorder="1" applyAlignment="1">
      <alignment horizontal="left" vertical="center" indent="1"/>
    </xf>
    <xf numFmtId="0" fontId="11" fillId="0" borderId="0" xfId="0" applyFont="1">
      <alignment vertical="center"/>
    </xf>
    <xf numFmtId="0" fontId="12" fillId="0" borderId="0" xfId="0" applyFont="1">
      <alignment vertical="center"/>
    </xf>
    <xf numFmtId="0" fontId="13" fillId="0" borderId="0" xfId="0" applyFont="1">
      <alignment vertical="center"/>
    </xf>
    <xf numFmtId="0" fontId="14" fillId="0" borderId="0" xfId="0" applyFont="1">
      <alignment vertical="center"/>
    </xf>
    <xf numFmtId="0" fontId="16" fillId="3" borderId="7" xfId="0" applyFont="1" applyFill="1" applyBorder="1" applyAlignment="1">
      <alignment horizontal="left" vertical="center" indent="1"/>
    </xf>
    <xf numFmtId="0" fontId="16" fillId="3" borderId="7" xfId="0" applyFont="1" applyFill="1" applyBorder="1">
      <alignment vertical="center"/>
    </xf>
    <xf numFmtId="0" fontId="17" fillId="0" borderId="0" xfId="0" applyFont="1" applyAlignment="1">
      <alignment horizontal="left" vertical="center" indent="1"/>
    </xf>
    <xf numFmtId="166" fontId="18" fillId="0" borderId="0" xfId="0" applyNumberFormat="1" applyFont="1" applyAlignment="1">
      <alignment horizontal="left" vertical="center"/>
    </xf>
    <xf numFmtId="166" fontId="18" fillId="0" borderId="5" xfId="0" applyNumberFormat="1" applyFont="1" applyBorder="1" applyAlignment="1">
      <alignment horizontal="left" vertical="center"/>
    </xf>
    <xf numFmtId="0" fontId="12" fillId="0" borderId="0" xfId="0" applyFont="1" applyAlignment="1">
      <alignment horizontal="left" vertical="center" indent="1"/>
    </xf>
    <xf numFmtId="0" fontId="12" fillId="0" borderId="5" xfId="0" applyFont="1" applyBorder="1">
      <alignment vertical="center"/>
    </xf>
    <xf numFmtId="166" fontId="18" fillId="4" borderId="0" xfId="0" applyNumberFormat="1" applyFont="1" applyFill="1" applyAlignment="1">
      <alignment horizontal="left" vertical="center"/>
    </xf>
    <xf numFmtId="0" fontId="19" fillId="0" borderId="0" xfId="0" applyFont="1">
      <alignment vertical="center"/>
    </xf>
  </cellXfs>
  <cellStyles count="5">
    <cellStyle name="Dezimal [0] 2" xfId="4" xr:uid="{00000000-0005-0000-0000-000000000000}"/>
    <cellStyle name="Standard" xfId="0" builtinId="0" customBuiltin="1"/>
    <cellStyle name="Standard 2" xfId="1" xr:uid="{00000000-0005-0000-0000-000002000000}"/>
    <cellStyle name="Standard 3" xfId="3" xr:uid="{00000000-0005-0000-0000-000003000000}"/>
    <cellStyle name="Text" xfId="2" xr:uid="{00000000-0005-0000-0000-000004000000}"/>
  </cellStyles>
  <dxfs count="15">
    <dxf>
      <font>
        <b/>
        <strike val="0"/>
        <outline val="0"/>
        <shadow val="0"/>
        <u val="none"/>
        <vertAlign val="baseline"/>
        <sz val="13"/>
        <color auto="1"/>
        <name val="Lato"/>
        <family val="2"/>
        <scheme val="none"/>
      </font>
      <fill>
        <patternFill patternType="solid">
          <bgColor theme="1" tint="0.499984740745262"/>
        </patternFill>
      </fill>
      <border diagonalUp="0" diagonalDown="0" outline="0">
        <left style="thin">
          <color indexed="64"/>
        </left>
        <right style="thin">
          <color indexed="64"/>
        </right>
        <top/>
        <bottom/>
      </border>
      <protection locked="1" hidden="0"/>
    </dxf>
    <dxf>
      <font>
        <strike val="0"/>
        <outline val="0"/>
        <shadow val="0"/>
        <u val="none"/>
        <vertAlign val="baseline"/>
        <name val="Lato"/>
        <family val="2"/>
        <scheme val="none"/>
      </font>
      <alignment horizontal="left" vertical="center" textRotation="0" wrapText="0" indent="1" justifyLastLine="0" shrinkToFit="0" readingOrder="0"/>
      <protection locked="1" hidden="0"/>
    </dxf>
    <dxf>
      <font>
        <b/>
        <strike val="0"/>
        <outline val="0"/>
        <shadow val="0"/>
        <u val="none"/>
        <vertAlign val="baseline"/>
        <sz val="12"/>
        <color theme="3"/>
        <name val="Lato"/>
        <family val="2"/>
        <scheme val="none"/>
      </font>
      <alignment horizontal="left" vertical="center" textRotation="0" wrapText="0" indent="0" justifyLastLine="0" shrinkToFit="0" readingOrder="0"/>
      <border diagonalUp="0" diagonalDown="0" outline="0">
        <left/>
        <right style="thin">
          <color indexed="64"/>
        </right>
        <top/>
        <bottom/>
      </border>
    </dxf>
    <dxf>
      <font>
        <b/>
        <strike val="0"/>
        <outline val="0"/>
        <shadow val="0"/>
        <u val="none"/>
        <vertAlign val="baseline"/>
        <sz val="12"/>
        <color theme="3"/>
        <name val="Lato"/>
        <family val="2"/>
        <scheme val="none"/>
      </font>
      <alignment horizontal="left" vertical="center" textRotation="0" wrapText="0" indent="0" justifyLastLine="0" shrinkToFit="0" readingOrder="0"/>
    </dxf>
    <dxf>
      <font>
        <strike val="0"/>
        <outline val="0"/>
        <shadow val="0"/>
        <u val="none"/>
        <vertAlign val="baseline"/>
        <sz val="13"/>
        <color theme="3"/>
        <name val="Lato"/>
        <family val="2"/>
        <scheme val="none"/>
      </font>
      <alignment horizontal="left" vertical="center" textRotation="0" wrapText="0" indent="1" justifyLastLine="0" shrinkToFit="0" readingOrder="0"/>
      <protection locked="1" hidden="0"/>
    </dxf>
    <dxf>
      <font>
        <b val="0"/>
        <i val="0"/>
        <strike val="0"/>
        <condense val="0"/>
        <extend val="0"/>
        <outline val="0"/>
        <shadow val="0"/>
        <u val="none"/>
        <vertAlign val="baseline"/>
        <sz val="10"/>
        <color theme="3"/>
        <name val="Gravity"/>
        <family val="3"/>
        <scheme val="none"/>
      </font>
      <alignment horizontal="left" vertical="center" textRotation="0" wrapText="0" indent="1" justifyLastLine="0" shrinkToFit="0" readingOrder="0"/>
      <border diagonalUp="0" diagonalDown="0" outline="0">
        <left/>
        <right/>
        <top/>
        <bottom style="thin">
          <color indexed="64"/>
        </bottom>
      </border>
    </dxf>
    <dxf>
      <font>
        <b val="0"/>
        <i val="0"/>
        <strike val="0"/>
        <condense val="0"/>
        <extend val="0"/>
        <outline val="0"/>
        <shadow val="0"/>
        <u val="none"/>
        <vertAlign val="baseline"/>
        <sz val="10"/>
        <color theme="3"/>
        <name val="Gravity"/>
        <family val="3"/>
        <scheme val="none"/>
      </font>
      <numFmt numFmtId="166" formatCode="dd/mm/yy;@"/>
      <alignment horizontal="left" vertical="center" textRotation="0" wrapText="0" indent="1" justifyLastLine="0" shrinkToFit="0" readingOrder="0"/>
      <border diagonalUp="0" diagonalDown="0" outline="0">
        <left/>
        <right style="thin">
          <color indexed="64"/>
        </right>
        <top/>
        <bottom style="thin">
          <color indexed="64"/>
        </bottom>
      </border>
    </dxf>
    <dxf>
      <font>
        <b val="0"/>
        <i val="0"/>
        <strike val="0"/>
        <condense val="0"/>
        <extend val="0"/>
        <outline val="0"/>
        <shadow val="0"/>
        <u val="none"/>
        <vertAlign val="baseline"/>
        <sz val="10"/>
        <color theme="3"/>
        <name val="Gravity"/>
        <family val="3"/>
        <scheme val="none"/>
      </font>
      <alignment horizontal="left" vertical="center" textRotation="0" wrapText="0" indent="0" justifyLastLine="0" shrinkToFit="0" readingOrder="0"/>
      <border diagonalUp="0" diagonalDown="0" outline="0">
        <left/>
        <right/>
        <top/>
        <bottom style="thin">
          <color indexed="64"/>
        </bottom>
      </border>
    </dxf>
    <dxf>
      <font>
        <b val="0"/>
        <i val="0"/>
        <strike val="0"/>
        <condense val="0"/>
        <extend val="0"/>
        <outline val="0"/>
        <shadow val="0"/>
        <u val="none"/>
        <vertAlign val="baseline"/>
        <sz val="10"/>
        <color theme="3"/>
        <name val="Gravity"/>
        <family val="3"/>
        <scheme val="none"/>
      </font>
      <alignment horizontal="left" vertical="center" textRotation="0" wrapText="0" indent="1" justifyLastLine="0" shrinkToFit="0" readingOrder="0"/>
      <border diagonalUp="0" diagonalDown="0" outline="0">
        <left/>
        <right/>
        <top/>
        <bottom style="thin">
          <color indexed="64"/>
        </bottom>
      </border>
    </dxf>
    <dxf>
      <protection locked="1" hidden="0"/>
    </dxf>
    <dxf>
      <border>
        <bottom style="thin">
          <color indexed="64"/>
        </bottom>
      </border>
    </dxf>
    <dxf>
      <font>
        <color theme="3"/>
      </font>
      <fill>
        <patternFill>
          <bgColor theme="2"/>
        </patternFill>
      </fill>
    </dxf>
    <dxf>
      <font>
        <color theme="3"/>
      </font>
    </dxf>
    <dxf>
      <font>
        <color theme="0"/>
      </font>
      <fill>
        <patternFill patternType="solid">
          <fgColor theme="4"/>
          <bgColor theme="3"/>
        </patternFill>
      </fill>
      <border diagonalUp="0" diagonalDown="0">
        <left/>
        <right/>
        <top/>
        <bottom/>
        <vertical/>
        <horizontal/>
      </border>
    </dxf>
    <dxf>
      <font>
        <color theme="1"/>
      </font>
      <border diagonalUp="0" diagonalDown="0">
        <left/>
        <right/>
        <top/>
        <bottom/>
        <vertical style="thin">
          <color theme="3" tint="0.59996337778862885"/>
        </vertical>
        <horizontal/>
      </border>
    </dxf>
  </dxfs>
  <tableStyles count="1" defaultTableStyle="TableStyleMedium2" defaultPivotStyle="PivotStyleLight8">
    <tableStyle name="Project Timeline" pivot="0" count="4" xr9:uid="{00000000-0011-0000-FFFF-FFFF00000000}">
      <tableStyleElement type="wholeTable" dxfId="14"/>
      <tableStyleElement type="headerRow" dxfId="13"/>
      <tableStyleElement type="firstRowStripe" dxfId="12"/>
      <tableStyleElement type="secondRowStripe" dxfId="11"/>
    </tableStyle>
  </tableStyles>
  <colors>
    <mruColors>
      <color rgb="FF8DC794"/>
      <color rgb="FFCCFFCC"/>
      <color rgb="FFD1CBE1"/>
      <color rgb="FFFED9CD"/>
      <color rgb="FFFF5757"/>
      <color rgb="FFFAEBD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user/Dropbox/Text-Kompass/Stammdate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ammdaten"/>
      <sheetName val="Tabelle1"/>
    </sheetNames>
    <sheetDataSet>
      <sheetData sheetId="0">
        <row r="2">
          <cell r="A2" t="str">
            <v>P100</v>
          </cell>
          <cell r="B2" t="str">
            <v>Richtscheid, Oliver</v>
          </cell>
          <cell r="C2" t="str">
            <v>Schelkylstraße 56</v>
          </cell>
          <cell r="D2" t="str">
            <v>69126 Heidelberg</v>
          </cell>
          <cell r="E2" t="str">
            <v>0163/8045136</v>
          </cell>
          <cell r="F2">
            <v>0</v>
          </cell>
          <cell r="G2">
            <v>1</v>
          </cell>
          <cell r="H2" t="str">
            <v>P</v>
          </cell>
          <cell r="I2">
            <v>100</v>
          </cell>
          <cell r="J2">
            <v>42359</v>
          </cell>
          <cell r="K2">
            <v>42521</v>
          </cell>
          <cell r="M2" t="str">
            <v>Fixstern</v>
          </cell>
          <cell r="N2">
            <v>25</v>
          </cell>
          <cell r="O2">
            <v>1</v>
          </cell>
          <cell r="P2">
            <v>1</v>
          </cell>
          <cell r="Q2">
            <v>2</v>
          </cell>
          <cell r="R2">
            <v>2.5</v>
          </cell>
          <cell r="S2">
            <v>1</v>
          </cell>
          <cell r="T2">
            <v>1</v>
          </cell>
          <cell r="U2">
            <v>25</v>
          </cell>
          <cell r="V2" t="str">
            <v>rechts</v>
          </cell>
          <cell r="W2" t="str">
            <v>links</v>
          </cell>
          <cell r="X2" t="str">
            <v>oben</v>
          </cell>
          <cell r="Y2" t="str">
            <v>unten</v>
          </cell>
          <cell r="AC2">
            <v>2.5</v>
          </cell>
        </row>
        <row r="3">
          <cell r="B3" t="str">
            <v>Kreusel Robert</v>
          </cell>
          <cell r="C3" t="str">
            <v>Straßburger Str. 26</v>
          </cell>
          <cell r="D3" t="str">
            <v>28211 Bremen</v>
          </cell>
          <cell r="E3" t="str">
            <v>0152/08543911</v>
          </cell>
          <cell r="F3" t="str">
            <v>robert.kreusel@web.de</v>
          </cell>
          <cell r="G3">
            <v>2</v>
          </cell>
          <cell r="H3" t="str">
            <v>M</v>
          </cell>
          <cell r="I3">
            <v>100</v>
          </cell>
          <cell r="J3">
            <v>42475</v>
          </cell>
          <cell r="K3">
            <v>42631</v>
          </cell>
          <cell r="M3" t="str">
            <v>Fixstern</v>
          </cell>
          <cell r="N3" t="e">
            <v>#REF!</v>
          </cell>
          <cell r="O3">
            <v>635</v>
          </cell>
          <cell r="P3">
            <v>6</v>
          </cell>
          <cell r="Q3" t="e">
            <v>#REF!</v>
          </cell>
          <cell r="R3">
            <v>112.5</v>
          </cell>
          <cell r="S3">
            <v>195</v>
          </cell>
          <cell r="T3">
            <v>25</v>
          </cell>
          <cell r="U3">
            <v>30</v>
          </cell>
          <cell r="V3">
            <v>25</v>
          </cell>
          <cell r="Y3" t="e">
            <v>#REF!</v>
          </cell>
          <cell r="Z3">
            <v>635</v>
          </cell>
          <cell r="AA3">
            <v>6</v>
          </cell>
          <cell r="AB3" t="e">
            <v>#REF!</v>
          </cell>
        </row>
        <row r="4">
          <cell r="B4" t="str">
            <v>Mügge, Jonas</v>
          </cell>
          <cell r="C4" t="str">
            <v>Wiesendamm 129</v>
          </cell>
          <cell r="D4" t="str">
            <v>22303 Hamburg</v>
          </cell>
          <cell r="E4" t="str">
            <v>0172/4517401</v>
          </cell>
          <cell r="F4">
            <v>0</v>
          </cell>
          <cell r="G4">
            <v>3</v>
          </cell>
          <cell r="H4" t="str">
            <v>M</v>
          </cell>
          <cell r="I4">
            <v>200</v>
          </cell>
          <cell r="M4" t="str">
            <v>Fixstern</v>
          </cell>
          <cell r="N4">
            <v>12</v>
          </cell>
          <cell r="O4">
            <v>1</v>
          </cell>
          <cell r="P4">
            <v>2</v>
          </cell>
          <cell r="Q4">
            <v>3</v>
          </cell>
          <cell r="R4" t="str">
            <v>&lt;2,0</v>
          </cell>
          <cell r="S4">
            <v>1</v>
          </cell>
          <cell r="T4">
            <v>1</v>
          </cell>
          <cell r="U4">
            <v>12</v>
          </cell>
          <cell r="V4">
            <v>1.5</v>
          </cell>
          <cell r="W4">
            <v>1.5</v>
          </cell>
          <cell r="X4">
            <v>1.5</v>
          </cell>
          <cell r="Y4">
            <v>1.5</v>
          </cell>
          <cell r="Z4" t="str">
            <v>Arial</v>
          </cell>
          <cell r="AA4">
            <v>12</v>
          </cell>
          <cell r="AB4">
            <v>1.5</v>
          </cell>
          <cell r="AC4" t="str">
            <v>Ja</v>
          </cell>
        </row>
        <row r="5">
          <cell r="B5" t="str">
            <v>Mügge, Jonas</v>
          </cell>
          <cell r="C5" t="str">
            <v>Wiesendamm 129</v>
          </cell>
          <cell r="D5" t="str">
            <v>22303 Hamburg</v>
          </cell>
          <cell r="E5" t="str">
            <v>0172/4517401</v>
          </cell>
          <cell r="F5">
            <v>0</v>
          </cell>
          <cell r="G5">
            <v>3</v>
          </cell>
          <cell r="H5" t="str">
            <v>Z</v>
          </cell>
          <cell r="I5">
            <v>101</v>
          </cell>
          <cell r="O5" t="b">
            <v>0</v>
          </cell>
          <cell r="P5" t="b">
            <v>0</v>
          </cell>
          <cell r="Q5">
            <v>0</v>
          </cell>
          <cell r="R5">
            <v>0</v>
          </cell>
          <cell r="S5">
            <v>0</v>
          </cell>
          <cell r="T5" t="b">
            <v>0</v>
          </cell>
          <cell r="U5">
            <v>0</v>
          </cell>
          <cell r="V5">
            <v>25</v>
          </cell>
        </row>
        <row r="6">
          <cell r="B6" t="str">
            <v>Mügge, Jonas</v>
          </cell>
          <cell r="C6" t="str">
            <v>Wiesendamm 129</v>
          </cell>
          <cell r="D6" t="str">
            <v>22303 Hamburg</v>
          </cell>
          <cell r="E6" t="str">
            <v>0172/4517401</v>
          </cell>
          <cell r="F6">
            <v>0</v>
          </cell>
          <cell r="G6">
            <v>3</v>
          </cell>
          <cell r="H6" t="str">
            <v>Z</v>
          </cell>
          <cell r="I6" t="str">
            <v>101G</v>
          </cell>
          <cell r="O6" t="b">
            <v>0</v>
          </cell>
          <cell r="P6" t="b">
            <v>0</v>
          </cell>
          <cell r="Q6">
            <v>0</v>
          </cell>
          <cell r="R6">
            <v>0</v>
          </cell>
          <cell r="S6">
            <v>0</v>
          </cell>
          <cell r="T6" t="b">
            <v>0</v>
          </cell>
          <cell r="U6">
            <v>0</v>
          </cell>
          <cell r="V6">
            <v>25</v>
          </cell>
        </row>
        <row r="7">
          <cell r="B7" t="str">
            <v>Cybinski, Pascal</v>
          </cell>
          <cell r="C7" t="str">
            <v>Wimmelsweg 1</v>
          </cell>
          <cell r="D7" t="str">
            <v>22303 Hamburg</v>
          </cell>
          <cell r="E7" t="str">
            <v>0176/64951200</v>
          </cell>
          <cell r="F7">
            <v>0</v>
          </cell>
          <cell r="G7">
            <v>4</v>
          </cell>
          <cell r="H7" t="str">
            <v>B</v>
          </cell>
          <cell r="I7">
            <v>100</v>
          </cell>
          <cell r="O7" t="b">
            <v>0</v>
          </cell>
          <cell r="P7" t="b">
            <v>0</v>
          </cell>
          <cell r="Q7">
            <v>0</v>
          </cell>
          <cell r="R7" t="str">
            <v>1,5-2,0</v>
          </cell>
          <cell r="S7">
            <v>2</v>
          </cell>
          <cell r="T7">
            <v>1.5</v>
          </cell>
          <cell r="U7">
            <v>70</v>
          </cell>
          <cell r="V7">
            <v>2.5</v>
          </cell>
          <cell r="W7">
            <v>2.5</v>
          </cell>
          <cell r="X7">
            <v>2.5</v>
          </cell>
          <cell r="Y7">
            <v>2.5</v>
          </cell>
          <cell r="Z7" t="str">
            <v>Arial</v>
          </cell>
          <cell r="AA7">
            <v>12</v>
          </cell>
          <cell r="AB7">
            <v>1.5</v>
          </cell>
          <cell r="AC7" t="str">
            <v>Ja</v>
          </cell>
        </row>
        <row r="8">
          <cell r="B8" t="str">
            <v>Bousqaoui, Jasmina</v>
          </cell>
          <cell r="C8" t="str">
            <v>Ringstrasse 21</v>
          </cell>
          <cell r="D8" t="str">
            <v>69115 Heidelberg</v>
          </cell>
          <cell r="E8" t="str">
            <v>0151/59019065</v>
          </cell>
          <cell r="F8">
            <v>0</v>
          </cell>
          <cell r="G8">
            <v>5</v>
          </cell>
          <cell r="H8" t="str">
            <v>H</v>
          </cell>
          <cell r="I8">
            <v>100</v>
          </cell>
          <cell r="M8" t="str">
            <v>Navi</v>
          </cell>
          <cell r="N8">
            <v>70</v>
          </cell>
          <cell r="O8">
            <v>2</v>
          </cell>
          <cell r="P8">
            <v>1</v>
          </cell>
          <cell r="Q8">
            <v>3</v>
          </cell>
          <cell r="R8" t="str">
            <v>1,3-2,3</v>
          </cell>
          <cell r="S8">
            <v>1</v>
          </cell>
          <cell r="T8">
            <v>1</v>
          </cell>
          <cell r="U8">
            <v>12</v>
          </cell>
          <cell r="V8">
            <v>25</v>
          </cell>
          <cell r="AC8" t="str">
            <v>1,5-2,0</v>
          </cell>
        </row>
        <row r="9">
          <cell r="B9" t="str">
            <v>Hammersdorf, Saskia</v>
          </cell>
          <cell r="C9" t="str">
            <v>Wimmelsweg 1</v>
          </cell>
          <cell r="D9" t="str">
            <v>22303 Hamburg</v>
          </cell>
          <cell r="E9" t="str">
            <v>0176/64951200</v>
          </cell>
          <cell r="F9">
            <v>0</v>
          </cell>
          <cell r="G9">
            <v>6</v>
          </cell>
          <cell r="H9" t="str">
            <v>H</v>
          </cell>
          <cell r="I9">
            <v>101</v>
          </cell>
          <cell r="J9">
            <v>42552</v>
          </cell>
          <cell r="K9">
            <v>42644</v>
          </cell>
          <cell r="M9" t="str">
            <v>Fixstern</v>
          </cell>
          <cell r="O9" t="b">
            <v>0</v>
          </cell>
          <cell r="P9" t="b">
            <v>0</v>
          </cell>
          <cell r="Q9">
            <v>0</v>
          </cell>
          <cell r="R9" t="str">
            <v>1,5-2,0</v>
          </cell>
          <cell r="S9">
            <v>2</v>
          </cell>
          <cell r="T9">
            <v>1.5</v>
          </cell>
          <cell r="U9">
            <v>70</v>
          </cell>
          <cell r="V9">
            <v>25</v>
          </cell>
        </row>
        <row r="10">
          <cell r="B10" t="str">
            <v>Stocker, Melina</v>
          </cell>
          <cell r="C10" t="str">
            <v>Im Tobel 37</v>
          </cell>
          <cell r="D10" t="str">
            <v>8706 Meilen</v>
          </cell>
          <cell r="E10" t="str">
            <v>Schweiz</v>
          </cell>
          <cell r="F10" t="str">
            <v>melina.stocker@hotmail.com</v>
          </cell>
          <cell r="G10">
            <v>7</v>
          </cell>
          <cell r="H10" t="str">
            <v>H</v>
          </cell>
          <cell r="I10">
            <v>102</v>
          </cell>
          <cell r="K10">
            <v>42511</v>
          </cell>
          <cell r="M10" t="str">
            <v>Lektorat</v>
          </cell>
          <cell r="N10">
            <v>12</v>
          </cell>
          <cell r="O10" t="b">
            <v>0</v>
          </cell>
          <cell r="P10" t="b">
            <v>0</v>
          </cell>
          <cell r="Q10">
            <v>0</v>
          </cell>
          <cell r="R10" t="str">
            <v>2,0-3,0</v>
          </cell>
          <cell r="S10">
            <v>0</v>
          </cell>
          <cell r="T10" t="b">
            <v>0</v>
          </cell>
          <cell r="U10">
            <v>25</v>
          </cell>
          <cell r="V10">
            <v>25</v>
          </cell>
          <cell r="AC10" t="str">
            <v>1,3-2,3</v>
          </cell>
        </row>
        <row r="11">
          <cell r="B11" t="str">
            <v>Metoja, Erion</v>
          </cell>
          <cell r="C11" t="str">
            <v>Am Eichwald 3</v>
          </cell>
          <cell r="D11" t="str">
            <v>74744 Ahorn</v>
          </cell>
          <cell r="E11" t="str">
            <v>Schweiz</v>
          </cell>
          <cell r="F11" t="str">
            <v>melina.stocker@hotmail.com</v>
          </cell>
          <cell r="G11">
            <v>10</v>
          </cell>
          <cell r="H11" t="str">
            <v>B</v>
          </cell>
          <cell r="I11">
            <v>101</v>
          </cell>
          <cell r="J11">
            <v>42533</v>
          </cell>
          <cell r="K11">
            <v>42554</v>
          </cell>
          <cell r="M11" t="str">
            <v>Rettungsanker</v>
          </cell>
          <cell r="N11">
            <v>25</v>
          </cell>
          <cell r="O11" t="b">
            <v>0</v>
          </cell>
          <cell r="P11" t="b">
            <v>0</v>
          </cell>
          <cell r="Q11">
            <v>0</v>
          </cell>
          <cell r="R11">
            <v>93.75</v>
          </cell>
          <cell r="S11">
            <v>0</v>
          </cell>
          <cell r="T11" t="b">
            <v>0</v>
          </cell>
          <cell r="U11">
            <v>0</v>
          </cell>
          <cell r="V11">
            <v>25</v>
          </cell>
          <cell r="AC11" t="str">
            <v>2,0-3,0</v>
          </cell>
        </row>
        <row r="12">
          <cell r="B12" t="str">
            <v>Eisner Rechtsanwälte</v>
          </cell>
          <cell r="C12" t="str">
            <v>Josef-Schmitt-Strasse 10</v>
          </cell>
          <cell r="D12" t="str">
            <v>97922 Lauda-Königshofen</v>
          </cell>
          <cell r="E12">
            <v>0</v>
          </cell>
          <cell r="F12">
            <v>0</v>
          </cell>
          <cell r="G12">
            <v>11</v>
          </cell>
          <cell r="H12" t="str">
            <v>L</v>
          </cell>
          <cell r="I12">
            <v>100</v>
          </cell>
          <cell r="J12">
            <v>42533</v>
          </cell>
          <cell r="K12">
            <v>42554</v>
          </cell>
          <cell r="M12" t="str">
            <v>Lektorat</v>
          </cell>
          <cell r="O12" t="b">
            <v>0</v>
          </cell>
          <cell r="P12">
            <v>1</v>
          </cell>
          <cell r="Q12">
            <v>1</v>
          </cell>
          <cell r="R12">
            <v>1.3</v>
          </cell>
          <cell r="S12">
            <v>2</v>
          </cell>
          <cell r="T12">
            <v>2</v>
          </cell>
          <cell r="U12">
            <v>20</v>
          </cell>
          <cell r="V12">
            <v>25</v>
          </cell>
        </row>
        <row r="13">
          <cell r="B13" t="str">
            <v>LU</v>
          </cell>
          <cell r="C13" t="str">
            <v>Schwanenstraße 81</v>
          </cell>
          <cell r="D13" t="str">
            <v>68259 Mannheim</v>
          </cell>
          <cell r="E13">
            <v>0</v>
          </cell>
          <cell r="F13">
            <v>0</v>
          </cell>
          <cell r="G13">
            <v>12</v>
          </cell>
          <cell r="H13" t="str">
            <v>L</v>
          </cell>
          <cell r="I13">
            <v>101</v>
          </cell>
          <cell r="M13" t="str">
            <v>Lektorat</v>
          </cell>
          <cell r="N13">
            <v>20</v>
          </cell>
          <cell r="O13" t="b">
            <v>0</v>
          </cell>
          <cell r="P13" t="b">
            <v>0</v>
          </cell>
          <cell r="Q13">
            <v>0</v>
          </cell>
          <cell r="R13">
            <v>75</v>
          </cell>
          <cell r="S13">
            <v>0</v>
          </cell>
          <cell r="T13" t="b">
            <v>0</v>
          </cell>
          <cell r="U13">
            <v>14</v>
          </cell>
          <cell r="V13">
            <v>25</v>
          </cell>
          <cell r="AC13">
            <v>1.3</v>
          </cell>
        </row>
        <row r="14">
          <cell r="B14" t="str">
            <v>Philipp Bernhardt</v>
          </cell>
          <cell r="C14" t="str">
            <v>In der Teichgewann 11</v>
          </cell>
          <cell r="D14" t="str">
            <v>68623 Lampertheim-Hofheim</v>
          </cell>
          <cell r="E14">
            <v>0</v>
          </cell>
          <cell r="F14">
            <v>0</v>
          </cell>
          <cell r="G14">
            <v>13</v>
          </cell>
          <cell r="H14" t="str">
            <v>B</v>
          </cell>
          <cell r="I14">
            <v>102</v>
          </cell>
          <cell r="J14">
            <v>42644</v>
          </cell>
          <cell r="K14">
            <v>42688</v>
          </cell>
          <cell r="N14">
            <v>14</v>
          </cell>
          <cell r="O14" t="b">
            <v>0</v>
          </cell>
          <cell r="P14" t="b">
            <v>0</v>
          </cell>
          <cell r="Q14">
            <v>0</v>
          </cell>
          <cell r="R14">
            <v>52.5</v>
          </cell>
          <cell r="S14">
            <v>0</v>
          </cell>
          <cell r="T14" t="b">
            <v>0</v>
          </cell>
          <cell r="U14">
            <v>0</v>
          </cell>
          <cell r="V14">
            <v>25</v>
          </cell>
        </row>
        <row r="15">
          <cell r="B15" t="str">
            <v>Alexander Rank</v>
          </cell>
          <cell r="C15" t="str">
            <v>Hohe Warth 15</v>
          </cell>
          <cell r="D15" t="str">
            <v>68623 Lampertheim-Hofheim</v>
          </cell>
          <cell r="E15">
            <v>0</v>
          </cell>
          <cell r="F15">
            <v>0</v>
          </cell>
          <cell r="G15">
            <v>14</v>
          </cell>
          <cell r="H15" t="str">
            <v>B</v>
          </cell>
          <cell r="I15">
            <v>103</v>
          </cell>
          <cell r="J15">
            <v>42630</v>
          </cell>
          <cell r="K15">
            <v>42716</v>
          </cell>
          <cell r="O15" t="b">
            <v>0</v>
          </cell>
          <cell r="P15">
            <v>1</v>
          </cell>
          <cell r="Q15">
            <v>1</v>
          </cell>
          <cell r="R15">
            <v>0</v>
          </cell>
          <cell r="S15">
            <v>0</v>
          </cell>
          <cell r="T15" t="b">
            <v>0</v>
          </cell>
          <cell r="U15">
            <v>0</v>
          </cell>
          <cell r="V15">
            <v>25</v>
          </cell>
        </row>
        <row r="16">
          <cell r="B16" t="str">
            <v>Christoph Müller</v>
          </cell>
          <cell r="C16" t="str">
            <v>Hammer Steindamm 105</v>
          </cell>
          <cell r="D16" t="str">
            <v>20535 Hamburg</v>
          </cell>
          <cell r="E16">
            <v>0</v>
          </cell>
          <cell r="F16">
            <v>0</v>
          </cell>
          <cell r="G16">
            <v>15</v>
          </cell>
          <cell r="H16" t="str">
            <v>M</v>
          </cell>
          <cell r="I16">
            <v>101</v>
          </cell>
          <cell r="J16">
            <v>42522</v>
          </cell>
          <cell r="K16">
            <v>42735</v>
          </cell>
          <cell r="O16" t="b">
            <v>0</v>
          </cell>
          <cell r="P16">
            <v>1</v>
          </cell>
          <cell r="Q16">
            <v>1</v>
          </cell>
          <cell r="R16">
            <v>0</v>
          </cell>
          <cell r="S16">
            <v>0</v>
          </cell>
          <cell r="T16" t="b">
            <v>0</v>
          </cell>
          <cell r="U16">
            <v>0</v>
          </cell>
          <cell r="V16">
            <v>25</v>
          </cell>
        </row>
        <row r="17">
          <cell r="B17" t="str">
            <v>Raissa Brunssen</v>
          </cell>
          <cell r="C17" t="str">
            <v>Hammer Steindamm 105</v>
          </cell>
          <cell r="D17" t="str">
            <v>20535 Hamburg</v>
          </cell>
          <cell r="E17">
            <v>0</v>
          </cell>
          <cell r="F17">
            <v>0</v>
          </cell>
          <cell r="G17">
            <v>16</v>
          </cell>
          <cell r="H17" t="str">
            <v>M</v>
          </cell>
          <cell r="I17">
            <v>102</v>
          </cell>
          <cell r="J17">
            <v>42692</v>
          </cell>
          <cell r="K17">
            <v>42842</v>
          </cell>
          <cell r="M17" t="str">
            <v>Navi</v>
          </cell>
          <cell r="O17">
            <v>650</v>
          </cell>
          <cell r="P17">
            <v>2</v>
          </cell>
          <cell r="Q17">
            <v>2</v>
          </cell>
          <cell r="R17">
            <v>0</v>
          </cell>
          <cell r="S17">
            <v>130</v>
          </cell>
          <cell r="T17">
            <v>12.5</v>
          </cell>
          <cell r="U17" t="str">
            <v>70-80</v>
          </cell>
          <cell r="V17">
            <v>2.5</v>
          </cell>
          <cell r="W17">
            <v>2.5</v>
          </cell>
          <cell r="X17">
            <v>2.5</v>
          </cell>
          <cell r="Y17">
            <v>2</v>
          </cell>
          <cell r="Z17" t="str">
            <v>Arial</v>
          </cell>
          <cell r="AA17">
            <v>11</v>
          </cell>
          <cell r="AB17">
            <v>1.5</v>
          </cell>
          <cell r="AC17" t="str">
            <v>Ja</v>
          </cell>
        </row>
        <row r="18">
          <cell r="B18" t="str">
            <v>Brunssen, Raissa</v>
          </cell>
          <cell r="C18" t="str">
            <v>Lerchenstraße 79</v>
          </cell>
          <cell r="D18" t="str">
            <v>22767 Hamburg</v>
          </cell>
          <cell r="E18" t="str">
            <v>0177/65 29 693 und 0162/2000 308 (gesch.)</v>
          </cell>
          <cell r="F18" t="str">
            <v>raissa.brunssen@nordakademie.de</v>
          </cell>
          <cell r="G18">
            <v>17</v>
          </cell>
          <cell r="H18" t="str">
            <v>M</v>
          </cell>
          <cell r="I18">
            <v>102</v>
          </cell>
          <cell r="J18">
            <v>42692</v>
          </cell>
          <cell r="K18">
            <v>42842</v>
          </cell>
          <cell r="M18" t="str">
            <v>Navi</v>
          </cell>
          <cell r="N18">
            <v>70</v>
          </cell>
          <cell r="O18">
            <v>2</v>
          </cell>
          <cell r="P18">
            <v>2</v>
          </cell>
          <cell r="Q18">
            <v>4</v>
          </cell>
          <cell r="R18">
            <v>262.5</v>
          </cell>
          <cell r="S18">
            <v>325</v>
          </cell>
          <cell r="T18">
            <v>37.5</v>
          </cell>
          <cell r="U18">
            <v>362.5</v>
          </cell>
          <cell r="V18">
            <v>25</v>
          </cell>
          <cell r="Z18">
            <v>650</v>
          </cell>
        </row>
        <row r="19">
          <cell r="B19" t="str">
            <v>Hysaj, Vlora</v>
          </cell>
          <cell r="C19" t="str">
            <v>Pommernstr. 27</v>
          </cell>
          <cell r="D19" t="str">
            <v>67065 Ludwigshafen</v>
          </cell>
          <cell r="E19" t="str">
            <v>0177/65 29 693 und 0162/2000 308 (gesch.)</v>
          </cell>
          <cell r="F19" t="str">
            <v>raissa.brunssen@nordakademie.de</v>
          </cell>
          <cell r="G19">
            <v>18</v>
          </cell>
          <cell r="H19" t="str">
            <v>B</v>
          </cell>
          <cell r="I19">
            <v>104</v>
          </cell>
          <cell r="O19" t="b">
            <v>0</v>
          </cell>
          <cell r="P19">
            <v>1</v>
          </cell>
          <cell r="Q19">
            <v>1</v>
          </cell>
          <cell r="R19">
            <v>0</v>
          </cell>
          <cell r="S19">
            <v>0</v>
          </cell>
          <cell r="T19" t="b">
            <v>0</v>
          </cell>
          <cell r="U19">
            <v>0</v>
          </cell>
          <cell r="V19">
            <v>25</v>
          </cell>
        </row>
        <row r="20">
          <cell r="B20" t="str">
            <v>Hysaj, Vlora</v>
          </cell>
          <cell r="C20" t="str">
            <v>Pommernstr. 27</v>
          </cell>
          <cell r="D20" t="str">
            <v>67065 Ludwigshafen</v>
          </cell>
          <cell r="E20">
            <v>0</v>
          </cell>
          <cell r="F20">
            <v>0</v>
          </cell>
          <cell r="G20">
            <v>19</v>
          </cell>
          <cell r="H20" t="str">
            <v>B</v>
          </cell>
          <cell r="I20">
            <v>104</v>
          </cell>
          <cell r="O20" t="b">
            <v>0</v>
          </cell>
          <cell r="P20" t="b">
            <v>0</v>
          </cell>
          <cell r="Q20">
            <v>0</v>
          </cell>
          <cell r="R20">
            <v>0</v>
          </cell>
          <cell r="S20">
            <v>0</v>
          </cell>
          <cell r="T20" t="b">
            <v>0</v>
          </cell>
          <cell r="U20">
            <v>0</v>
          </cell>
          <cell r="V20">
            <v>25</v>
          </cell>
        </row>
        <row r="21">
          <cell r="B21" t="str">
            <v>Polanski, Mira</v>
          </cell>
          <cell r="C21" t="str">
            <v>Wierdenstraße 9</v>
          </cell>
          <cell r="D21" t="str">
            <v>68623 Lampertheim</v>
          </cell>
          <cell r="E21">
            <v>0</v>
          </cell>
          <cell r="F21" t="str">
            <v>mira.polanski@gmx.de</v>
          </cell>
          <cell r="G21">
            <v>20</v>
          </cell>
          <cell r="H21" t="str">
            <v>M</v>
          </cell>
          <cell r="I21">
            <v>103</v>
          </cell>
          <cell r="R21">
            <v>0</v>
          </cell>
          <cell r="S21">
            <v>0</v>
          </cell>
          <cell r="T21" t="b">
            <v>0</v>
          </cell>
          <cell r="U21">
            <v>0</v>
          </cell>
          <cell r="V21">
            <v>25</v>
          </cell>
        </row>
        <row r="22">
          <cell r="B22" t="str">
            <v>Rafael Castro, Patricia</v>
          </cell>
          <cell r="C22" t="str">
            <v>Theodor-Heuss-Straße 29</v>
          </cell>
          <cell r="D22" t="str">
            <v>67165 Waldsee</v>
          </cell>
          <cell r="E22" t="str">
            <v>Raissa Festnetz Firma: 040/270 76 474</v>
          </cell>
          <cell r="F22">
            <v>0</v>
          </cell>
          <cell r="G22">
            <v>21</v>
          </cell>
          <cell r="H22" t="str">
            <v>M</v>
          </cell>
          <cell r="I22">
            <v>104</v>
          </cell>
          <cell r="R22">
            <v>0</v>
          </cell>
          <cell r="S22">
            <v>0</v>
          </cell>
          <cell r="T22" t="b">
            <v>0</v>
          </cell>
          <cell r="U22">
            <v>0</v>
          </cell>
          <cell r="V22">
            <v>25</v>
          </cell>
        </row>
        <row r="23">
          <cell r="B23" t="str">
            <v>Translation Royale</v>
          </cell>
          <cell r="C23" t="str">
            <v>Paul-Klee-Str. 16</v>
          </cell>
          <cell r="D23" t="str">
            <v>04425 Taucha</v>
          </cell>
          <cell r="E23">
            <v>0</v>
          </cell>
          <cell r="F23">
            <v>0</v>
          </cell>
          <cell r="G23">
            <v>22</v>
          </cell>
          <cell r="H23" t="str">
            <v>L</v>
          </cell>
          <cell r="I23">
            <v>103</v>
          </cell>
          <cell r="R23">
            <v>0</v>
          </cell>
          <cell r="S23">
            <v>0</v>
          </cell>
          <cell r="T23" t="b">
            <v>0</v>
          </cell>
          <cell r="U23">
            <v>0</v>
          </cell>
          <cell r="V23">
            <v>25</v>
          </cell>
        </row>
        <row r="24">
          <cell r="B24" t="str">
            <v>Stefanie Becker</v>
          </cell>
          <cell r="C24" t="str">
            <v>Langstrasse 47</v>
          </cell>
          <cell r="D24" t="str">
            <v>68169 Mannheim</v>
          </cell>
          <cell r="E24">
            <v>0</v>
          </cell>
          <cell r="F24">
            <v>0</v>
          </cell>
          <cell r="G24">
            <v>23</v>
          </cell>
          <cell r="H24" t="str">
            <v>L</v>
          </cell>
          <cell r="I24">
            <v>105</v>
          </cell>
          <cell r="R24">
            <v>0</v>
          </cell>
          <cell r="S24">
            <v>0</v>
          </cell>
          <cell r="T24" t="b">
            <v>0</v>
          </cell>
          <cell r="V24">
            <v>25</v>
          </cell>
        </row>
        <row r="25">
          <cell r="B25" t="str">
            <v>Svetlana Novikova</v>
          </cell>
          <cell r="C25" t="str">
            <v>Weechstraße 1</v>
          </cell>
          <cell r="D25" t="str">
            <v>76131 Karlsruhe</v>
          </cell>
          <cell r="E25">
            <v>0</v>
          </cell>
          <cell r="F25">
            <v>0</v>
          </cell>
          <cell r="G25">
            <v>23</v>
          </cell>
          <cell r="H25" t="str">
            <v>M</v>
          </cell>
          <cell r="I25">
            <v>105</v>
          </cell>
          <cell r="R25">
            <v>0</v>
          </cell>
          <cell r="S25">
            <v>0</v>
          </cell>
          <cell r="T25" t="b">
            <v>0</v>
          </cell>
          <cell r="V25">
            <v>25</v>
          </cell>
        </row>
        <row r="26">
          <cell r="B26">
            <v>0</v>
          </cell>
          <cell r="C26">
            <v>0</v>
          </cell>
          <cell r="D26">
            <v>0</v>
          </cell>
          <cell r="E26">
            <v>0</v>
          </cell>
          <cell r="F26">
            <v>0</v>
          </cell>
          <cell r="G26">
            <v>0</v>
          </cell>
          <cell r="H26">
            <v>0</v>
          </cell>
          <cell r="I26">
            <v>0</v>
          </cell>
          <cell r="R26">
            <v>0</v>
          </cell>
          <cell r="S26">
            <v>0</v>
          </cell>
          <cell r="T26" t="b">
            <v>0</v>
          </cell>
        </row>
        <row r="27">
          <cell r="B27">
            <v>0</v>
          </cell>
          <cell r="C27">
            <v>0</v>
          </cell>
          <cell r="D27">
            <v>0</v>
          </cell>
          <cell r="E27">
            <v>0</v>
          </cell>
          <cell r="F27">
            <v>0</v>
          </cell>
          <cell r="G27">
            <v>12</v>
          </cell>
          <cell r="H27">
            <v>0</v>
          </cell>
          <cell r="I27" t="str">
            <v>M101</v>
          </cell>
          <cell r="J27">
            <v>42381</v>
          </cell>
          <cell r="K27">
            <v>42412</v>
          </cell>
          <cell r="L27">
            <v>42422</v>
          </cell>
          <cell r="N27">
            <v>500</v>
          </cell>
          <cell r="O27">
            <v>505</v>
          </cell>
          <cell r="P27">
            <v>505</v>
          </cell>
          <cell r="Q27">
            <v>505</v>
          </cell>
          <cell r="R27">
            <v>0</v>
          </cell>
          <cell r="S27">
            <v>0</v>
          </cell>
          <cell r="T27" t="b">
            <v>0</v>
          </cell>
        </row>
        <row r="28">
          <cell r="B28">
            <v>0</v>
          </cell>
          <cell r="C28">
            <v>0</v>
          </cell>
          <cell r="D28">
            <v>0</v>
          </cell>
          <cell r="E28">
            <v>0</v>
          </cell>
          <cell r="F28">
            <v>0</v>
          </cell>
          <cell r="G28">
            <v>22</v>
          </cell>
          <cell r="H28">
            <v>0</v>
          </cell>
          <cell r="I28" t="str">
            <v>M102</v>
          </cell>
          <cell r="J28">
            <v>42380</v>
          </cell>
          <cell r="K28">
            <v>42398</v>
          </cell>
          <cell r="L28">
            <v>42408</v>
          </cell>
          <cell r="N28">
            <v>600</v>
          </cell>
          <cell r="O28">
            <v>605</v>
          </cell>
          <cell r="P28">
            <v>605</v>
          </cell>
          <cell r="Q28">
            <v>605</v>
          </cell>
          <cell r="R28">
            <v>0</v>
          </cell>
          <cell r="S28">
            <v>0</v>
          </cell>
          <cell r="T28" t="b">
            <v>0</v>
          </cell>
          <cell r="Y28">
            <v>500</v>
          </cell>
          <cell r="Z28">
            <v>505</v>
          </cell>
          <cell r="AA28">
            <v>505</v>
          </cell>
          <cell r="AB28">
            <v>505</v>
          </cell>
        </row>
        <row r="29">
          <cell r="B29" t="str">
            <v>Robert Kreusel</v>
          </cell>
          <cell r="C29">
            <v>0</v>
          </cell>
          <cell r="D29">
            <v>0</v>
          </cell>
          <cell r="E29">
            <v>0</v>
          </cell>
          <cell r="F29">
            <v>0</v>
          </cell>
          <cell r="G29">
            <v>32</v>
          </cell>
          <cell r="H29">
            <v>0</v>
          </cell>
          <cell r="I29" t="str">
            <v>P100</v>
          </cell>
          <cell r="J29">
            <v>42413</v>
          </cell>
          <cell r="K29">
            <v>42631</v>
          </cell>
          <cell r="L29">
            <v>42641</v>
          </cell>
          <cell r="N29">
            <v>700</v>
          </cell>
          <cell r="O29">
            <v>705</v>
          </cell>
          <cell r="P29">
            <v>705</v>
          </cell>
          <cell r="Q29">
            <v>705</v>
          </cell>
          <cell r="S29">
            <v>0</v>
          </cell>
          <cell r="Y29">
            <v>600</v>
          </cell>
          <cell r="Z29">
            <v>605</v>
          </cell>
          <cell r="AA29">
            <v>605</v>
          </cell>
          <cell r="AB29">
            <v>605</v>
          </cell>
        </row>
        <row r="30">
          <cell r="B30" t="str">
            <v>Robert Kreusel MA</v>
          </cell>
          <cell r="C30">
            <v>0</v>
          </cell>
          <cell r="D30">
            <v>0</v>
          </cell>
          <cell r="E30">
            <v>0</v>
          </cell>
          <cell r="F30">
            <v>0</v>
          </cell>
          <cell r="G30">
            <v>42</v>
          </cell>
          <cell r="H30">
            <v>0</v>
          </cell>
          <cell r="I30" t="str">
            <v>R100</v>
          </cell>
          <cell r="J30">
            <v>42380</v>
          </cell>
          <cell r="K30">
            <v>42398</v>
          </cell>
          <cell r="L30">
            <v>42408</v>
          </cell>
          <cell r="N30">
            <v>800</v>
          </cell>
          <cell r="O30">
            <v>805</v>
          </cell>
          <cell r="P30">
            <v>805</v>
          </cell>
          <cell r="S30">
            <v>0</v>
          </cell>
          <cell r="Y30">
            <v>700</v>
          </cell>
          <cell r="Z30">
            <v>705</v>
          </cell>
          <cell r="AA30">
            <v>705</v>
          </cell>
          <cell r="AB30">
            <v>705</v>
          </cell>
        </row>
        <row r="31">
          <cell r="B31" t="str">
            <v>Jonas Mügge</v>
          </cell>
          <cell r="C31">
            <v>0</v>
          </cell>
          <cell r="D31">
            <v>0</v>
          </cell>
          <cell r="E31">
            <v>0</v>
          </cell>
          <cell r="F31">
            <v>0</v>
          </cell>
          <cell r="G31">
            <v>52</v>
          </cell>
          <cell r="H31">
            <v>0</v>
          </cell>
          <cell r="I31" t="str">
            <v>R101</v>
          </cell>
          <cell r="J31">
            <v>42413</v>
          </cell>
          <cell r="K31">
            <v>42631</v>
          </cell>
          <cell r="L31">
            <v>42408</v>
          </cell>
          <cell r="N31">
            <v>900</v>
          </cell>
          <cell r="O31">
            <v>905</v>
          </cell>
          <cell r="P31">
            <v>905</v>
          </cell>
          <cell r="S31">
            <v>0</v>
          </cell>
          <cell r="Y31">
            <v>800</v>
          </cell>
          <cell r="Z31">
            <v>805</v>
          </cell>
          <cell r="AA31">
            <v>805</v>
          </cell>
        </row>
        <row r="32">
          <cell r="B32" t="str">
            <v>Jonas Mügge MA</v>
          </cell>
          <cell r="C32">
            <v>0</v>
          </cell>
          <cell r="D32">
            <v>0</v>
          </cell>
          <cell r="E32">
            <v>0</v>
          </cell>
          <cell r="F32">
            <v>0</v>
          </cell>
          <cell r="G32">
            <v>62</v>
          </cell>
          <cell r="H32">
            <v>0</v>
          </cell>
          <cell r="I32" t="str">
            <v>R102</v>
          </cell>
          <cell r="J32">
            <v>42390</v>
          </cell>
          <cell r="K32">
            <v>42428</v>
          </cell>
          <cell r="L32">
            <v>42438</v>
          </cell>
          <cell r="N32">
            <v>1000</v>
          </cell>
          <cell r="O32">
            <v>1005</v>
          </cell>
          <cell r="P32">
            <v>1005</v>
          </cell>
          <cell r="Y32">
            <v>900</v>
          </cell>
          <cell r="Z32">
            <v>905</v>
          </cell>
          <cell r="AA32">
            <v>905</v>
          </cell>
        </row>
        <row r="33">
          <cell r="B33" t="str">
            <v>Oliver Richtscheid</v>
          </cell>
          <cell r="C33">
            <v>0</v>
          </cell>
          <cell r="D33">
            <v>0</v>
          </cell>
          <cell r="E33">
            <v>0</v>
          </cell>
          <cell r="F33">
            <v>0</v>
          </cell>
          <cell r="G33">
            <v>72</v>
          </cell>
          <cell r="H33">
            <v>0</v>
          </cell>
          <cell r="I33" t="str">
            <v>H100</v>
          </cell>
          <cell r="J33">
            <v>42392</v>
          </cell>
          <cell r="K33">
            <v>42394</v>
          </cell>
          <cell r="L33">
            <v>42404</v>
          </cell>
          <cell r="N33">
            <v>1100</v>
          </cell>
          <cell r="O33">
            <v>1105</v>
          </cell>
          <cell r="Y33">
            <v>1000</v>
          </cell>
          <cell r="Z33">
            <v>1005</v>
          </cell>
          <cell r="AA33">
            <v>1005</v>
          </cell>
        </row>
        <row r="34">
          <cell r="B34" t="str">
            <v>Gruppe Nordak.</v>
          </cell>
          <cell r="C34">
            <v>0</v>
          </cell>
          <cell r="D34">
            <v>0</v>
          </cell>
          <cell r="E34">
            <v>0</v>
          </cell>
          <cell r="F34">
            <v>0</v>
          </cell>
          <cell r="G34">
            <v>82</v>
          </cell>
          <cell r="H34">
            <v>0</v>
          </cell>
          <cell r="I34" t="str">
            <v>M102</v>
          </cell>
          <cell r="J34">
            <v>42394</v>
          </cell>
          <cell r="K34">
            <v>42398</v>
          </cell>
          <cell r="L34">
            <v>42404</v>
          </cell>
          <cell r="N34">
            <v>1200</v>
          </cell>
          <cell r="O34">
            <v>1205</v>
          </cell>
          <cell r="Y34">
            <v>1100</v>
          </cell>
          <cell r="Z34">
            <v>1105</v>
          </cell>
        </row>
        <row r="35">
          <cell r="B35" t="str">
            <v>Jonas Göbel</v>
          </cell>
          <cell r="C35">
            <v>0</v>
          </cell>
          <cell r="D35">
            <v>0</v>
          </cell>
          <cell r="E35">
            <v>0</v>
          </cell>
          <cell r="F35">
            <v>0</v>
          </cell>
          <cell r="G35">
            <v>82</v>
          </cell>
          <cell r="H35">
            <v>0</v>
          </cell>
          <cell r="I35" t="str">
            <v>M102</v>
          </cell>
          <cell r="J35">
            <v>42394</v>
          </cell>
          <cell r="K35">
            <v>42398</v>
          </cell>
          <cell r="N35" t="e">
            <v>#REF!</v>
          </cell>
          <cell r="O35">
            <v>8125</v>
          </cell>
          <cell r="P35">
            <v>4536</v>
          </cell>
          <cell r="Q35" t="e">
            <v>#REF!</v>
          </cell>
          <cell r="Y35">
            <v>1200</v>
          </cell>
          <cell r="Z35">
            <v>1205</v>
          </cell>
        </row>
        <row r="36">
          <cell r="B36">
            <v>0</v>
          </cell>
          <cell r="C36">
            <v>0</v>
          </cell>
          <cell r="D36">
            <v>0</v>
          </cell>
          <cell r="E36">
            <v>0</v>
          </cell>
          <cell r="F36">
            <v>0</v>
          </cell>
          <cell r="I36">
            <v>0</v>
          </cell>
          <cell r="Y36" t="e">
            <v>#REF!</v>
          </cell>
          <cell r="Z36">
            <v>8125</v>
          </cell>
          <cell r="AA36">
            <v>4536</v>
          </cell>
          <cell r="AB36" t="e">
            <v>#REF!</v>
          </cell>
        </row>
        <row r="37">
          <cell r="B37">
            <v>0</v>
          </cell>
          <cell r="C37">
            <v>0</v>
          </cell>
          <cell r="D37">
            <v>0</v>
          </cell>
          <cell r="E37">
            <v>0</v>
          </cell>
          <cell r="F37">
            <v>0</v>
          </cell>
          <cell r="G37">
            <v>0</v>
          </cell>
          <cell r="H37">
            <v>0</v>
          </cell>
          <cell r="I37">
            <v>0</v>
          </cell>
        </row>
        <row r="38">
          <cell r="B38">
            <v>0</v>
          </cell>
          <cell r="C38">
            <v>0</v>
          </cell>
          <cell r="D38">
            <v>0</v>
          </cell>
          <cell r="E38">
            <v>0</v>
          </cell>
          <cell r="F38">
            <v>0</v>
          </cell>
          <cell r="G38">
            <v>0</v>
          </cell>
          <cell r="H38">
            <v>0</v>
          </cell>
          <cell r="I38">
            <v>0</v>
          </cell>
        </row>
        <row r="39">
          <cell r="B39">
            <v>0</v>
          </cell>
          <cell r="C39">
            <v>0</v>
          </cell>
          <cell r="D39">
            <v>0</v>
          </cell>
          <cell r="E39">
            <v>0</v>
          </cell>
          <cell r="F39">
            <v>0</v>
          </cell>
          <cell r="G39">
            <v>0</v>
          </cell>
          <cell r="H39">
            <v>0</v>
          </cell>
          <cell r="I39">
            <v>0</v>
          </cell>
        </row>
        <row r="40">
          <cell r="B40">
            <v>0</v>
          </cell>
          <cell r="C40">
            <v>0</v>
          </cell>
          <cell r="D40">
            <v>0</v>
          </cell>
          <cell r="E40">
            <v>0</v>
          </cell>
          <cell r="F40">
            <v>0</v>
          </cell>
          <cell r="G40">
            <v>0</v>
          </cell>
          <cell r="H40">
            <v>0</v>
          </cell>
          <cell r="I40">
            <v>0</v>
          </cell>
        </row>
        <row r="41">
          <cell r="B41">
            <v>0</v>
          </cell>
          <cell r="C41">
            <v>0</v>
          </cell>
          <cell r="D41">
            <v>0</v>
          </cell>
          <cell r="E41">
            <v>0</v>
          </cell>
          <cell r="F41">
            <v>0</v>
          </cell>
          <cell r="G41">
            <v>0</v>
          </cell>
          <cell r="H41">
            <v>0</v>
          </cell>
          <cell r="I41">
            <v>0</v>
          </cell>
        </row>
        <row r="42">
          <cell r="B42">
            <v>0</v>
          </cell>
          <cell r="C42">
            <v>0</v>
          </cell>
          <cell r="D42">
            <v>0</v>
          </cell>
          <cell r="E42">
            <v>0</v>
          </cell>
          <cell r="F42">
            <v>0</v>
          </cell>
          <cell r="G42">
            <v>0</v>
          </cell>
          <cell r="H42">
            <v>0</v>
          </cell>
          <cell r="I42">
            <v>0</v>
          </cell>
        </row>
        <row r="43">
          <cell r="B43">
            <v>0</v>
          </cell>
          <cell r="C43">
            <v>0</v>
          </cell>
          <cell r="D43">
            <v>0</v>
          </cell>
          <cell r="E43">
            <v>0</v>
          </cell>
          <cell r="F43">
            <v>0</v>
          </cell>
          <cell r="G43">
            <v>0</v>
          </cell>
          <cell r="H43">
            <v>0</v>
          </cell>
          <cell r="I43">
            <v>0</v>
          </cell>
        </row>
        <row r="44">
          <cell r="B44">
            <v>0</v>
          </cell>
          <cell r="C44">
            <v>0</v>
          </cell>
          <cell r="D44">
            <v>0</v>
          </cell>
          <cell r="E44">
            <v>0</v>
          </cell>
          <cell r="F44">
            <v>0</v>
          </cell>
          <cell r="G44">
            <v>0</v>
          </cell>
          <cell r="H44">
            <v>0</v>
          </cell>
          <cell r="I44">
            <v>0</v>
          </cell>
        </row>
        <row r="45">
          <cell r="B45">
            <v>0</v>
          </cell>
          <cell r="C45">
            <v>0</v>
          </cell>
          <cell r="D45">
            <v>0</v>
          </cell>
          <cell r="E45">
            <v>0</v>
          </cell>
          <cell r="F45">
            <v>0</v>
          </cell>
          <cell r="G45">
            <v>0</v>
          </cell>
          <cell r="H45">
            <v>0</v>
          </cell>
          <cell r="I45">
            <v>0</v>
          </cell>
        </row>
        <row r="47">
          <cell r="B47" t="str">
            <v>Layout</v>
          </cell>
          <cell r="C47" t="str">
            <v>M100</v>
          </cell>
          <cell r="F47" t="str">
            <v>x</v>
          </cell>
          <cell r="I47">
            <v>1.75</v>
          </cell>
          <cell r="J47">
            <v>20</v>
          </cell>
          <cell r="K47">
            <v>90</v>
          </cell>
        </row>
        <row r="48">
          <cell r="B48" t="str">
            <v>Lektorat</v>
          </cell>
          <cell r="C48" t="str">
            <v>M100</v>
          </cell>
          <cell r="F48" t="str">
            <v>x</v>
          </cell>
          <cell r="I48">
            <v>3.5</v>
          </cell>
          <cell r="J48">
            <v>50</v>
          </cell>
          <cell r="K48">
            <v>90</v>
          </cell>
          <cell r="L48">
            <v>70</v>
          </cell>
          <cell r="N48">
            <v>245</v>
          </cell>
          <cell r="O48">
            <v>1</v>
          </cell>
          <cell r="P48">
            <v>2</v>
          </cell>
        </row>
        <row r="49">
          <cell r="B49" t="str">
            <v>Projektplan</v>
          </cell>
          <cell r="C49" t="str">
            <v>M100</v>
          </cell>
          <cell r="E49" t="str">
            <v>Std.</v>
          </cell>
          <cell r="F49" t="str">
            <v>x</v>
          </cell>
          <cell r="I49">
            <v>5</v>
          </cell>
          <cell r="J49">
            <v>5</v>
          </cell>
          <cell r="K49">
            <v>25</v>
          </cell>
          <cell r="L49">
            <v>5</v>
          </cell>
          <cell r="N49">
            <v>25</v>
          </cell>
          <cell r="O49">
            <v>1</v>
          </cell>
          <cell r="P49">
            <v>2</v>
          </cell>
          <cell r="Y49">
            <v>245</v>
          </cell>
          <cell r="Z49">
            <v>1</v>
          </cell>
          <cell r="AA49">
            <v>2</v>
          </cell>
        </row>
        <row r="50">
          <cell r="B50" t="str">
            <v>Word-Vorlage</v>
          </cell>
          <cell r="C50" t="str">
            <v>M100</v>
          </cell>
          <cell r="E50" t="str">
            <v>Seiten</v>
          </cell>
          <cell r="I50">
            <v>10</v>
          </cell>
          <cell r="J50">
            <v>5</v>
          </cell>
          <cell r="K50">
            <v>50</v>
          </cell>
          <cell r="L50">
            <v>5</v>
          </cell>
          <cell r="N50">
            <v>50</v>
          </cell>
          <cell r="Y50">
            <v>25</v>
          </cell>
          <cell r="Z50">
            <v>1</v>
          </cell>
          <cell r="AA50">
            <v>2</v>
          </cell>
        </row>
        <row r="51">
          <cell r="B51" t="str">
            <v>Fertigstellung</v>
          </cell>
          <cell r="C51" t="str">
            <v>M100</v>
          </cell>
          <cell r="E51" t="str">
            <v>Std.</v>
          </cell>
          <cell r="I51">
            <v>75</v>
          </cell>
          <cell r="J51">
            <v>5</v>
          </cell>
          <cell r="K51">
            <v>375</v>
          </cell>
          <cell r="L51">
            <v>5</v>
          </cell>
          <cell r="N51">
            <v>375</v>
          </cell>
          <cell r="Y51">
            <v>50</v>
          </cell>
        </row>
        <row r="52">
          <cell r="B52" t="str">
            <v>Lektorat und Korrektur</v>
          </cell>
          <cell r="E52" t="str">
            <v>Std.</v>
          </cell>
          <cell r="I52">
            <v>210</v>
          </cell>
          <cell r="J52">
            <v>5</v>
          </cell>
          <cell r="K52">
            <v>1050</v>
          </cell>
          <cell r="L52">
            <v>5</v>
          </cell>
          <cell r="N52">
            <v>1050</v>
          </cell>
          <cell r="Y52">
            <v>375</v>
          </cell>
        </row>
        <row r="53">
          <cell r="B53" t="str">
            <v>Betreuung</v>
          </cell>
          <cell r="E53" t="str">
            <v>Std.</v>
          </cell>
          <cell r="I53">
            <v>300</v>
          </cell>
          <cell r="J53">
            <v>5</v>
          </cell>
          <cell r="K53">
            <v>1500</v>
          </cell>
          <cell r="L53">
            <v>5</v>
          </cell>
          <cell r="N53">
            <v>1500</v>
          </cell>
          <cell r="Y53">
            <v>1050</v>
          </cell>
        </row>
        <row r="54">
          <cell r="B54" t="str">
            <v>Betreuung</v>
          </cell>
          <cell r="E54" t="str">
            <v>Std.</v>
          </cell>
          <cell r="I54">
            <v>300</v>
          </cell>
          <cell r="J54">
            <v>5</v>
          </cell>
          <cell r="K54">
            <v>1500</v>
          </cell>
          <cell r="L54">
            <v>5</v>
          </cell>
          <cell r="Y54">
            <v>1500</v>
          </cell>
        </row>
      </sheetData>
      <sheetData sheetId="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5000000}" name="Activities" displayName="Activities" ref="A8:D20" totalsRowCount="1" headerRowDxfId="0" dataDxfId="9" headerRowBorderDxfId="10">
  <autoFilter ref="A8:D19" xr:uid="{00000000-0009-0000-0100-000001000000}"/>
  <sortState xmlns:xlrd2="http://schemas.microsoft.com/office/spreadsheetml/2017/richdata2" ref="A23:D28">
    <sortCondition ref="B22:B28"/>
  </sortState>
  <tableColumns count="4">
    <tableColumn id="1" xr3:uid="{00000000-0010-0000-0500-000001000000}" name="Kapitel" dataDxfId="4" totalsRowDxfId="8"/>
    <tableColumn id="2" xr3:uid="{00000000-0010-0000-0500-000002000000}" name="Beginn" dataDxfId="3" totalsRowDxfId="7">
      <calculatedColumnFormula>B8+10</calculatedColumnFormula>
    </tableColumn>
    <tableColumn id="3" xr3:uid="{00000000-0010-0000-0500-000003000000}" name="Ende" dataDxfId="2" totalsRowDxfId="6">
      <calculatedColumnFormula>Activities[[#This Row],[Beginn]]+2</calculatedColumnFormula>
    </tableColumn>
    <tableColumn id="4" xr3:uid="{00000000-0010-0000-0500-000004000000}" name="Arbeitspakete" dataDxfId="1" totalsRowDxfId="5"/>
  </tableColumns>
  <tableStyleInfo name="Project Timeline" showFirstColumn="0" showLastColumn="0" showRowStripes="1" showColumnStripes="0"/>
  <extLst>
    <ext xmlns:x14="http://schemas.microsoft.com/office/spreadsheetml/2009/9/main" uri="{504A1905-F514-4f6f-8877-14C23A59335A}">
      <x14:table altText="Activities Table" altTextSummary="This table is for the user to enter and manage academic activities.  The columns are Activity, Start, End, and Notes.  All activities entered in the table will be rendered in the Timeline Chart."/>
    </ext>
  </extLst>
</table>
</file>

<file path=xl/theme/theme1.xml><?xml version="1.0" encoding="utf-8"?>
<a:theme xmlns:a="http://schemas.openxmlformats.org/drawingml/2006/main" name="Office Theme">
  <a:themeElements>
    <a:clrScheme name="Project Timeline">
      <a:dk1>
        <a:sysClr val="windowText" lastClr="000000"/>
      </a:dk1>
      <a:lt1>
        <a:sysClr val="window" lastClr="FFFFFF"/>
      </a:lt1>
      <a:dk2>
        <a:srgbClr val="37464D"/>
      </a:dk2>
      <a:lt2>
        <a:srgbClr val="F0ECEB"/>
      </a:lt2>
      <a:accent1>
        <a:srgbClr val="FE713B"/>
      </a:accent1>
      <a:accent2>
        <a:srgbClr val="0CA8C7"/>
      </a:accent2>
      <a:accent3>
        <a:srgbClr val="9BD174"/>
      </a:accent3>
      <a:accent4>
        <a:srgbClr val="8F6BA2"/>
      </a:accent4>
      <a:accent5>
        <a:srgbClr val="FFED56"/>
      </a:accent5>
      <a:accent6>
        <a:srgbClr val="E95877"/>
      </a:accent6>
      <a:hlink>
        <a:srgbClr val="47C2D9"/>
      </a:hlink>
      <a:folHlink>
        <a:srgbClr val="8F6BA2"/>
      </a:folHlink>
    </a:clrScheme>
    <a:fontScheme name="Project Timeline">
      <a:majorFont>
        <a:latin typeface="Calibri"/>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tabColor theme="5"/>
    <pageSetUpPr autoPageBreaks="0" fitToPage="1"/>
  </sheetPr>
  <dimension ref="A1:XFD35"/>
  <sheetViews>
    <sheetView showGridLines="0" tabSelected="1" topLeftCell="A4" zoomScaleNormal="100" workbookViewId="0">
      <selection activeCell="D8" sqref="D8"/>
    </sheetView>
  </sheetViews>
  <sheetFormatPr baseColWidth="10" defaultColWidth="0" defaultRowHeight="17.25" customHeight="1" zeroHeight="1"/>
  <cols>
    <col min="1" max="1" width="24.85546875" customWidth="1"/>
    <col min="2" max="2" width="13.42578125" customWidth="1"/>
    <col min="3" max="3" width="13.85546875" customWidth="1"/>
    <col min="4" max="4" width="49.42578125" customWidth="1"/>
    <col min="5" max="16383" width="9.140625" hidden="1"/>
    <col min="16384" max="16384" width="0.28515625" customWidth="1"/>
  </cols>
  <sheetData>
    <row r="1" spans="1:4" ht="21">
      <c r="A1" s="16" t="s">
        <v>34</v>
      </c>
      <c r="B1" s="11"/>
      <c r="C1" s="12"/>
      <c r="D1" s="10"/>
    </row>
    <row r="2" spans="1:4" ht="21">
      <c r="A2" s="16"/>
      <c r="B2" s="11"/>
      <c r="C2" s="12"/>
      <c r="D2" s="10"/>
    </row>
    <row r="3" spans="1:4" ht="21">
      <c r="A3" s="5" t="s">
        <v>40</v>
      </c>
      <c r="B3" s="11"/>
      <c r="C3" s="12"/>
      <c r="D3" s="10"/>
    </row>
    <row r="4" spans="1:4" ht="31.5">
      <c r="A4" s="28" t="s">
        <v>42</v>
      </c>
      <c r="B4" s="11"/>
      <c r="C4" s="12"/>
      <c r="D4" s="10"/>
    </row>
    <row r="5" spans="1:4" ht="24">
      <c r="A5" s="17" t="s">
        <v>35</v>
      </c>
      <c r="B5" s="18"/>
      <c r="C5" s="17"/>
      <c r="D5" s="19"/>
    </row>
    <row r="6" spans="1:4" ht="24">
      <c r="A6" s="17" t="s">
        <v>41</v>
      </c>
      <c r="B6" s="18"/>
      <c r="C6" s="17"/>
      <c r="D6" s="19"/>
    </row>
    <row r="7" spans="1:4" ht="24">
      <c r="A7" s="17"/>
      <c r="B7" s="18"/>
      <c r="C7" s="17"/>
      <c r="D7" s="19"/>
    </row>
    <row r="8" spans="1:4" ht="17.25" customHeight="1">
      <c r="A8" s="20" t="s">
        <v>38</v>
      </c>
      <c r="B8" s="21" t="s">
        <v>17</v>
      </c>
      <c r="C8" s="21" t="s">
        <v>19</v>
      </c>
      <c r="D8" s="21" t="s">
        <v>14</v>
      </c>
    </row>
    <row r="9" spans="1:4" ht="20.25">
      <c r="A9" s="22" t="s">
        <v>1</v>
      </c>
      <c r="B9" s="23">
        <f ca="1">TODAY()</f>
        <v>45014</v>
      </c>
      <c r="C9" s="24"/>
      <c r="D9" s="25"/>
    </row>
    <row r="10" spans="1:4" ht="20.25">
      <c r="A10" s="22" t="s">
        <v>18</v>
      </c>
      <c r="B10" s="23">
        <f ca="1">B9</f>
        <v>45014</v>
      </c>
      <c r="C10" s="24">
        <f ca="1">Activities[[#This Row],[Beginn]]+((B19-B9)*0.08)</f>
        <v>44994.8</v>
      </c>
      <c r="D10" s="26" t="s">
        <v>26</v>
      </c>
    </row>
    <row r="11" spans="1:4" ht="20.25">
      <c r="A11" s="22" t="s">
        <v>37</v>
      </c>
      <c r="B11" s="23">
        <f ca="1">C10</f>
        <v>44994.8</v>
      </c>
      <c r="C11" s="24">
        <f ca="1">Activities[[#This Row],[Beginn]]+((B19-B9)*0.2)</f>
        <v>44946.8</v>
      </c>
      <c r="D11" s="26" t="s">
        <v>27</v>
      </c>
    </row>
    <row r="12" spans="1:4" ht="20.25">
      <c r="A12" s="22" t="s">
        <v>20</v>
      </c>
      <c r="B12" s="23">
        <f t="shared" ref="B12:B17" ca="1" si="0">C11</f>
        <v>44946.8</v>
      </c>
      <c r="C12" s="24">
        <f ca="1">Activities[[#This Row],[Beginn]]+((B19-B9)*0.1)</f>
        <v>44922.8</v>
      </c>
      <c r="D12" s="26" t="s">
        <v>28</v>
      </c>
    </row>
    <row r="13" spans="1:4" ht="20.25">
      <c r="A13" s="22" t="s">
        <v>36</v>
      </c>
      <c r="B13" s="23">
        <f t="shared" ca="1" si="0"/>
        <v>44922.8</v>
      </c>
      <c r="C13" s="24">
        <f ca="1">Activities[[#This Row],[Beginn]]+((B19-B9)*0.25)</f>
        <v>44862.8</v>
      </c>
      <c r="D13" s="26" t="s">
        <v>29</v>
      </c>
    </row>
    <row r="14" spans="1:4" ht="20.25">
      <c r="A14" s="22" t="s">
        <v>32</v>
      </c>
      <c r="B14" s="23">
        <f t="shared" ca="1" si="0"/>
        <v>44862.8</v>
      </c>
      <c r="C14" s="24">
        <f ca="1">Activities[[#This Row],[Beginn]]+((B19-B9)*0.22)</f>
        <v>44810</v>
      </c>
      <c r="D14" s="26" t="s">
        <v>30</v>
      </c>
    </row>
    <row r="15" spans="1:4" ht="20.25">
      <c r="A15" s="22" t="s">
        <v>33</v>
      </c>
      <c r="B15" s="23">
        <f t="shared" ca="1" si="0"/>
        <v>44810</v>
      </c>
      <c r="C15" s="24">
        <f ca="1">Activities[[#This Row],[Beginn]]+((B19-B9)*0.06)</f>
        <v>44795.6</v>
      </c>
      <c r="D15" s="26" t="s">
        <v>24</v>
      </c>
    </row>
    <row r="16" spans="1:4" ht="20.25">
      <c r="A16" s="22" t="s">
        <v>21</v>
      </c>
      <c r="B16" s="23">
        <f t="shared" ca="1" si="0"/>
        <v>44795.6</v>
      </c>
      <c r="C16" s="24">
        <f ca="1">Activities[[#This Row],[Beginn]]+((B19-B9)*0.04)</f>
        <v>44786</v>
      </c>
      <c r="D16" s="26" t="s">
        <v>39</v>
      </c>
    </row>
    <row r="17" spans="1:4" ht="20.25">
      <c r="A17" s="22" t="s">
        <v>22</v>
      </c>
      <c r="B17" s="23">
        <f t="shared" ca="1" si="0"/>
        <v>44786</v>
      </c>
      <c r="C17" s="24">
        <f ca="1">Activities[[#This Row],[Beginn]]+((B19-B9)*0.05)</f>
        <v>44774</v>
      </c>
      <c r="D17" s="26" t="s">
        <v>31</v>
      </c>
    </row>
    <row r="18" spans="1:4" ht="17.25" customHeight="1">
      <c r="A18" s="22" t="s">
        <v>23</v>
      </c>
      <c r="B18" s="23">
        <f ca="1">C17</f>
        <v>44774</v>
      </c>
      <c r="C18" s="24">
        <f>B19</f>
        <v>44774</v>
      </c>
      <c r="D18" s="26" t="s">
        <v>12</v>
      </c>
    </row>
    <row r="19" spans="1:4" ht="17.25" customHeight="1">
      <c r="A19" s="22" t="s">
        <v>12</v>
      </c>
      <c r="B19" s="27">
        <v>44774</v>
      </c>
      <c r="C19" s="24"/>
      <c r="D19" s="25"/>
    </row>
    <row r="20" spans="1:4" ht="17.25" customHeight="1">
      <c r="A20" s="13"/>
      <c r="B20" s="14"/>
      <c r="C20" s="15"/>
      <c r="D20" s="13"/>
    </row>
    <row r="21" spans="1:4" ht="17.25" hidden="1" customHeight="1">
      <c r="A21" s="8" t="s">
        <v>13</v>
      </c>
      <c r="B21" s="9" t="e">
        <f>VLOOKUP(#REF!,[1]Stammdaten!$B$2:$AC$93,20,FALSE)</f>
        <v>#REF!</v>
      </c>
      <c r="C21" s="7"/>
      <c r="D21" s="5"/>
    </row>
    <row r="22" spans="1:4" ht="17.25" hidden="1" customHeight="1">
      <c r="A22" s="5"/>
      <c r="B22" s="6"/>
      <c r="C22" s="5"/>
      <c r="D22" s="5"/>
    </row>
    <row r="23" spans="1:4" ht="17.25" hidden="1" customHeight="1">
      <c r="A23" t="s">
        <v>15</v>
      </c>
      <c r="B23" t="e">
        <f>VLOOKUP(#REF!,#REF!,9,FALSE)</f>
        <v>#REF!</v>
      </c>
    </row>
    <row r="24" spans="1:4" ht="17.25" hidden="1" customHeight="1">
      <c r="A24" t="s">
        <v>16</v>
      </c>
      <c r="B24" t="e">
        <f>VLOOKUP(#REF!,#REF!,10,FALSE)</f>
        <v>#REF!</v>
      </c>
      <c r="D24" s="4"/>
    </row>
    <row r="25" spans="1:4" ht="17.25" hidden="1" customHeight="1">
      <c r="D25" s="4"/>
    </row>
    <row r="30" spans="1:4" ht="17.25" hidden="1" customHeight="1">
      <c r="D30" t="s">
        <v>25</v>
      </c>
    </row>
    <row r="34" ht="17.25" customHeight="1"/>
    <row r="35" ht="17.25" customHeight="1"/>
  </sheetData>
  <sheetProtection selectLockedCells="1"/>
  <printOptions horizontalCentered="1" verticalCentered="1"/>
  <pageMargins left="0.23622047244094491" right="0.23622047244094491" top="0.78740157480314965" bottom="0.51181102362204722" header="0.31496062992125984" footer="0.31496062992125984"/>
  <pageSetup paperSize="9" scale="93" orientation="landscape" r:id="rId1"/>
  <headerFooter>
    <oddHeader>&amp;R&amp;G</oddHeader>
    <oddFooter>&amp;L&amp;D&amp;C&amp;P&amp;RText-Kompass CG</oddFooter>
  </headerFooter>
  <legacyDrawingHF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AI72"/>
  <sheetViews>
    <sheetView workbookViewId="0">
      <selection activeCell="D28" sqref="D28"/>
    </sheetView>
  </sheetViews>
  <sheetFormatPr baseColWidth="10" defaultColWidth="9.140625" defaultRowHeight="12.75"/>
  <cols>
    <col min="3" max="3" width="17.42578125" customWidth="1"/>
    <col min="4" max="4" width="18" customWidth="1"/>
    <col min="5" max="34" width="10.85546875" customWidth="1"/>
    <col min="35" max="35" width="17.5703125" customWidth="1"/>
  </cols>
  <sheetData>
    <row r="1" spans="1:6">
      <c r="A1" t="s">
        <v>8</v>
      </c>
    </row>
    <row r="3" spans="1:6">
      <c r="C3" t="s">
        <v>9</v>
      </c>
      <c r="D3" s="1">
        <f ca="1">TODAY()</f>
        <v>45014</v>
      </c>
      <c r="E3" s="1"/>
    </row>
    <row r="4" spans="1:6">
      <c r="D4">
        <v>5</v>
      </c>
    </row>
    <row r="6" spans="1:6">
      <c r="E6" t="e">
        <f>NA()</f>
        <v>#N/A</v>
      </c>
    </row>
    <row r="7" spans="1:6">
      <c r="E7" t="e">
        <f>NA()</f>
        <v>#N/A</v>
      </c>
    </row>
    <row r="8" spans="1:6">
      <c r="E8" t="e">
        <f>NA()</f>
        <v>#N/A</v>
      </c>
    </row>
    <row r="9" spans="1:6">
      <c r="C9" s="2" t="s">
        <v>11</v>
      </c>
      <c r="D9" t="e">
        <f ca="1">SUMPRODUCT( ((Activities[Beginn]&gt;=StartDateWindow)+(Activities[Ende]&gt;=StartDateWindow)&gt;0)*(Activities[Beginn]&lt;=(StartDateWindow+WindowDays-1)) )</f>
        <v>#REF!</v>
      </c>
      <c r="E9" t="e">
        <f>NA()</f>
        <v>#N/A</v>
      </c>
    </row>
    <row r="10" spans="1:6">
      <c r="D10">
        <v>9</v>
      </c>
      <c r="E10" t="e">
        <f>NA()</f>
        <v>#N/A</v>
      </c>
    </row>
    <row r="11" spans="1:6">
      <c r="D11" t="e">
        <f ca="1">D10-MIN(D10,D9)</f>
        <v>#REF!</v>
      </c>
      <c r="E11" t="e">
        <f>NA()</f>
        <v>#N/A</v>
      </c>
    </row>
    <row r="12" spans="1:6">
      <c r="E12" t="e">
        <f>NA()</f>
        <v>#N/A</v>
      </c>
    </row>
    <row r="13" spans="1:6">
      <c r="C13" s="2"/>
      <c r="E13" t="e">
        <f>NA()</f>
        <v>#N/A</v>
      </c>
    </row>
    <row r="14" spans="1:6">
      <c r="C14" s="2"/>
      <c r="E14" t="e">
        <f>NA()</f>
        <v>#N/A</v>
      </c>
    </row>
    <row r="15" spans="1:6">
      <c r="C15" s="2"/>
      <c r="E15" t="e">
        <f t="array" aca="1" ref="E15" ca="1">INDEX(#REF!,MATCH(1, ((Activities[Beginn]&gt;=StartDateWindow)+(Activities[Ende]&gt;=StartDateWindow)&gt;0)*(Activities[Beginn]&lt;=(StartDateWindow+WindowDays-1)), 0))</f>
        <v>#REF!</v>
      </c>
      <c r="F15" t="e">
        <f t="shared" ref="F15:F23" ca="1" si="0">OFFSET(E15,-$D$11,)</f>
        <v>#REF!</v>
      </c>
    </row>
    <row r="16" spans="1:6">
      <c r="C16" s="2"/>
      <c r="E16" t="e">
        <f t="array" aca="1" ref="E16" ca="1">INDEX(#REF!,MATCH(1, (#REF!&gt;E15)*((Activities[Beginn]&gt;=StartDateWindow)+(Activities[Ende]&gt;=StartDateWindow)&gt;0)*(Activities[Beginn]&lt;=(StartDateWindow+WindowDays-1)), 0))</f>
        <v>#REF!</v>
      </c>
      <c r="F16" t="e">
        <f t="shared" ca="1" si="0"/>
        <v>#REF!</v>
      </c>
    </row>
    <row r="17" spans="1:35">
      <c r="C17" s="2"/>
      <c r="E17" t="e">
        <f t="array" aca="1" ref="E17" ca="1">INDEX(#REF!,MATCH(1, (#REF!&gt;E16)*((Activities[Beginn]&gt;=StartDateWindow)+(Activities[Ende]&gt;=StartDateWindow)&gt;0)*(Activities[Beginn]&lt;=(StartDateWindow+WindowDays-1)), 0))</f>
        <v>#REF!</v>
      </c>
      <c r="F17" t="e">
        <f t="shared" ca="1" si="0"/>
        <v>#REF!</v>
      </c>
    </row>
    <row r="18" spans="1:35">
      <c r="E18" t="e">
        <f t="array" aca="1" ref="E18" ca="1">INDEX(#REF!,MATCH(1, (#REF!&gt;E17)*((Activities[Beginn]&gt;=StartDateWindow)+(Activities[Ende]&gt;=StartDateWindow)&gt;0)*(Activities[Beginn]&lt;=(StartDateWindow+WindowDays-1)), 0))</f>
        <v>#REF!</v>
      </c>
      <c r="F18" t="e">
        <f t="shared" ca="1" si="0"/>
        <v>#REF!</v>
      </c>
    </row>
    <row r="19" spans="1:35">
      <c r="E19" t="e">
        <f t="array" aca="1" ref="E19" ca="1">INDEX(#REF!,MATCH(1, (#REF!&gt;E18)*((Activities[Beginn]&gt;=StartDateWindow)+(Activities[Ende]&gt;=StartDateWindow)&gt;0)*(Activities[Beginn]&lt;=(StartDateWindow+WindowDays-1)), 0))</f>
        <v>#REF!</v>
      </c>
      <c r="F19" t="e">
        <f t="shared" ca="1" si="0"/>
        <v>#REF!</v>
      </c>
    </row>
    <row r="20" spans="1:35">
      <c r="E20" t="e">
        <f t="array" aca="1" ref="E20" ca="1">INDEX(#REF!,MATCH(1, (#REF!&gt;E19)*((Activities[Beginn]&gt;=StartDateWindow)+(Activities[Ende]&gt;=StartDateWindow)&gt;0)*(Activities[Beginn]&lt;=(StartDateWindow+WindowDays-1)), 0))</f>
        <v>#REF!</v>
      </c>
      <c r="F20" t="e">
        <f t="shared" ca="1" si="0"/>
        <v>#REF!</v>
      </c>
    </row>
    <row r="21" spans="1:35">
      <c r="E21" t="e">
        <f t="array" aca="1" ref="E21" ca="1">INDEX(#REF!,MATCH(1, (#REF!&gt;E20)*((Activities[Beginn]&gt;=StartDateWindow)+(Activities[Ende]&gt;=StartDateWindow)&gt;0)*(Activities[Beginn]&lt;=(StartDateWindow+WindowDays-1)), 0))</f>
        <v>#REF!</v>
      </c>
      <c r="F21" t="e">
        <f t="shared" ca="1" si="0"/>
        <v>#REF!</v>
      </c>
    </row>
    <row r="22" spans="1:35">
      <c r="E22" t="e">
        <f t="array" aca="1" ref="E22" ca="1">INDEX(#REF!,MATCH(1, (#REF!&gt;E21)*((Activities[Beginn]&gt;=StartDateWindow)+(Activities[Ende]&gt;=StartDateWindow)&gt;0)*(Activities[Beginn]&lt;=(StartDateWindow+WindowDays-1)), 0))</f>
        <v>#REF!</v>
      </c>
      <c r="F22" t="e">
        <f t="shared" ca="1" si="0"/>
        <v>#REF!</v>
      </c>
    </row>
    <row r="23" spans="1:35">
      <c r="E23" t="e">
        <f t="array" aca="1" ref="E23" ca="1">INDEX(#REF!,MATCH(1, (#REF!&gt;E22)*((Activities[Beginn]&gt;=StartDateWindow)+(Activities[Ende]&gt;=StartDateWindow)&gt;0)*(Activities[Beginn]&lt;=(StartDateWindow+WindowDays-1)), 0))</f>
        <v>#REF!</v>
      </c>
      <c r="F23" t="e">
        <f t="shared" ca="1" si="0"/>
        <v>#REF!</v>
      </c>
    </row>
    <row r="25" spans="1:35">
      <c r="C25" t="s">
        <v>4</v>
      </c>
      <c r="D25" s="1" t="e">
        <f>StartDate+WindowOffset</f>
        <v>#REF!</v>
      </c>
    </row>
    <row r="26" spans="1:35">
      <c r="C26" t="s">
        <v>3</v>
      </c>
      <c r="D26">
        <v>16</v>
      </c>
    </row>
    <row r="28" spans="1:35">
      <c r="C28" t="s">
        <v>1</v>
      </c>
      <c r="D28" s="2" t="e">
        <f>'Masterarbeit (Navi)'!#REF!</f>
        <v>#REF!</v>
      </c>
    </row>
    <row r="29" spans="1:35">
      <c r="C29" t="s">
        <v>2</v>
      </c>
      <c r="D29">
        <v>30</v>
      </c>
    </row>
    <row r="31" spans="1:35">
      <c r="A31" t="s">
        <v>7</v>
      </c>
      <c r="B31" t="s">
        <v>5</v>
      </c>
      <c r="C31" t="s">
        <v>6</v>
      </c>
      <c r="D31" t="s">
        <v>0</v>
      </c>
      <c r="E31" s="1" t="e">
        <f>StartDateWindow</f>
        <v>#REF!</v>
      </c>
      <c r="F31" s="1" t="e">
        <f t="shared" ref="F31:AI31" si="1">E31+1</f>
        <v>#REF!</v>
      </c>
      <c r="G31" s="1" t="e">
        <f t="shared" si="1"/>
        <v>#REF!</v>
      </c>
      <c r="H31" s="1" t="e">
        <f t="shared" si="1"/>
        <v>#REF!</v>
      </c>
      <c r="I31" s="1" t="e">
        <f t="shared" si="1"/>
        <v>#REF!</v>
      </c>
      <c r="J31" s="1" t="e">
        <f t="shared" si="1"/>
        <v>#REF!</v>
      </c>
      <c r="K31" s="1" t="e">
        <f t="shared" si="1"/>
        <v>#REF!</v>
      </c>
      <c r="L31" s="1" t="e">
        <f t="shared" si="1"/>
        <v>#REF!</v>
      </c>
      <c r="M31" s="1" t="e">
        <f t="shared" si="1"/>
        <v>#REF!</v>
      </c>
      <c r="N31" s="1" t="e">
        <f t="shared" si="1"/>
        <v>#REF!</v>
      </c>
      <c r="O31" s="1" t="e">
        <f t="shared" si="1"/>
        <v>#REF!</v>
      </c>
      <c r="P31" s="1" t="e">
        <f t="shared" si="1"/>
        <v>#REF!</v>
      </c>
      <c r="Q31" s="1" t="e">
        <f t="shared" si="1"/>
        <v>#REF!</v>
      </c>
      <c r="R31" s="1" t="e">
        <f t="shared" si="1"/>
        <v>#REF!</v>
      </c>
      <c r="S31" s="1" t="e">
        <f t="shared" si="1"/>
        <v>#REF!</v>
      </c>
      <c r="T31" s="1" t="e">
        <f t="shared" si="1"/>
        <v>#REF!</v>
      </c>
      <c r="U31" s="1" t="e">
        <f t="shared" si="1"/>
        <v>#REF!</v>
      </c>
      <c r="V31" s="1" t="e">
        <f t="shared" si="1"/>
        <v>#REF!</v>
      </c>
      <c r="W31" s="1" t="e">
        <f t="shared" si="1"/>
        <v>#REF!</v>
      </c>
      <c r="X31" s="1" t="e">
        <f t="shared" si="1"/>
        <v>#REF!</v>
      </c>
      <c r="Y31" s="1" t="e">
        <f t="shared" si="1"/>
        <v>#REF!</v>
      </c>
      <c r="Z31" s="1" t="e">
        <f t="shared" si="1"/>
        <v>#REF!</v>
      </c>
      <c r="AA31" s="1" t="e">
        <f t="shared" si="1"/>
        <v>#REF!</v>
      </c>
      <c r="AB31" s="1" t="e">
        <f t="shared" si="1"/>
        <v>#REF!</v>
      </c>
      <c r="AC31" s="1" t="e">
        <f t="shared" si="1"/>
        <v>#REF!</v>
      </c>
      <c r="AD31" s="1" t="e">
        <f t="shared" si="1"/>
        <v>#REF!</v>
      </c>
      <c r="AE31" s="1" t="e">
        <f t="shared" si="1"/>
        <v>#REF!</v>
      </c>
      <c r="AF31" s="1" t="e">
        <f t="shared" si="1"/>
        <v>#REF!</v>
      </c>
      <c r="AG31" s="1" t="e">
        <f t="shared" si="1"/>
        <v>#REF!</v>
      </c>
      <c r="AH31" s="1" t="e">
        <f t="shared" si="1"/>
        <v>#REF!</v>
      </c>
      <c r="AI31" s="1" t="e">
        <f t="shared" si="1"/>
        <v>#REF!</v>
      </c>
    </row>
    <row r="32" spans="1:35">
      <c r="A32">
        <v>11.3</v>
      </c>
      <c r="B32">
        <v>1</v>
      </c>
      <c r="C32" t="e">
        <f t="shared" ref="C32:C40" ca="1" si="2">F15</f>
        <v>#REF!</v>
      </c>
      <c r="D32" t="e">
        <f ca="1">INDEX(Activities[Kapitel],MATCH($C32,#REF!,0))</f>
        <v>#REF!</v>
      </c>
      <c r="E32" t="e">
        <f ca="1">GridCalc</f>
        <v>#N/A</v>
      </c>
      <c r="F32" t="e">
        <f ca="1">GridCalc</f>
        <v>#N/A</v>
      </c>
      <c r="G32" t="e">
        <f ca="1">GridCalc</f>
        <v>#N/A</v>
      </c>
      <c r="H32" t="e">
        <f ca="1">GridCalc</f>
        <v>#N/A</v>
      </c>
      <c r="I32" t="e">
        <f ca="1">GridCalc</f>
        <v>#N/A</v>
      </c>
      <c r="J32" t="e">
        <f ca="1">GridCalc</f>
        <v>#N/A</v>
      </c>
      <c r="K32" t="e">
        <f ca="1">GridCalc</f>
        <v>#N/A</v>
      </c>
      <c r="L32" t="e">
        <f ca="1">GridCalc</f>
        <v>#N/A</v>
      </c>
      <c r="M32" t="e">
        <f ca="1">GridCalc</f>
        <v>#N/A</v>
      </c>
      <c r="N32" t="e">
        <f ca="1">GridCalc</f>
        <v>#N/A</v>
      </c>
      <c r="O32" t="e">
        <f ca="1">GridCalc</f>
        <v>#N/A</v>
      </c>
      <c r="P32" t="e">
        <f ca="1">GridCalc</f>
        <v>#N/A</v>
      </c>
      <c r="Q32" t="e">
        <f ca="1">GridCalc</f>
        <v>#N/A</v>
      </c>
      <c r="R32" t="e">
        <f ca="1">GridCalc</f>
        <v>#N/A</v>
      </c>
      <c r="S32" t="e">
        <f ca="1">GridCalc</f>
        <v>#N/A</v>
      </c>
      <c r="T32" t="e">
        <f ca="1">GridCalc</f>
        <v>#N/A</v>
      </c>
      <c r="U32" t="e">
        <f ca="1">GridCalc</f>
        <v>#N/A</v>
      </c>
      <c r="V32" t="e">
        <f ca="1">GridCalc</f>
        <v>#N/A</v>
      </c>
      <c r="W32" t="e">
        <f ca="1">GridCalc</f>
        <v>#N/A</v>
      </c>
      <c r="X32" t="e">
        <f ca="1">GridCalc</f>
        <v>#N/A</v>
      </c>
      <c r="Y32" t="e">
        <f ca="1">GridCalc</f>
        <v>#N/A</v>
      </c>
      <c r="Z32" t="e">
        <f ca="1">GridCalc</f>
        <v>#N/A</v>
      </c>
      <c r="AA32" t="e">
        <f ca="1">GridCalc</f>
        <v>#N/A</v>
      </c>
      <c r="AB32" t="e">
        <f ca="1">GridCalc</f>
        <v>#N/A</v>
      </c>
      <c r="AC32" t="e">
        <f ca="1">GridCalc</f>
        <v>#N/A</v>
      </c>
      <c r="AD32" t="e">
        <f ca="1">GridCalc</f>
        <v>#N/A</v>
      </c>
      <c r="AE32" t="e">
        <f ca="1">GridCalc</f>
        <v>#N/A</v>
      </c>
      <c r="AF32" t="e">
        <f ca="1">GridCalc</f>
        <v>#N/A</v>
      </c>
      <c r="AG32" t="e">
        <f ca="1">GridCalc</f>
        <v>#N/A</v>
      </c>
      <c r="AH32" t="e">
        <f ca="1">GridCalc</f>
        <v>#N/A</v>
      </c>
      <c r="AI32" t="e">
        <f ca="1">GridCalc</f>
        <v>#N/A</v>
      </c>
    </row>
    <row r="33" spans="1:35">
      <c r="A33">
        <f>A32-1</f>
        <v>10.3</v>
      </c>
      <c r="B33">
        <v>2</v>
      </c>
      <c r="C33" t="e">
        <f t="shared" ca="1" si="2"/>
        <v>#REF!</v>
      </c>
      <c r="D33" t="e">
        <f ca="1">INDEX(Activities[Kapitel],MATCH($C33,#REF!,0))</f>
        <v>#REF!</v>
      </c>
      <c r="E33" t="e">
        <f ca="1">GridCalc</f>
        <v>#N/A</v>
      </c>
      <c r="F33" t="e">
        <f ca="1">GridCalc</f>
        <v>#N/A</v>
      </c>
      <c r="G33" t="e">
        <f ca="1">GridCalc</f>
        <v>#N/A</v>
      </c>
      <c r="H33" t="e">
        <f ca="1">GridCalc</f>
        <v>#N/A</v>
      </c>
      <c r="I33" t="e">
        <f ca="1">GridCalc</f>
        <v>#N/A</v>
      </c>
      <c r="J33" t="e">
        <f ca="1">GridCalc</f>
        <v>#N/A</v>
      </c>
      <c r="K33" t="e">
        <f ca="1">GridCalc</f>
        <v>#N/A</v>
      </c>
      <c r="L33" t="e">
        <f ca="1">GridCalc</f>
        <v>#N/A</v>
      </c>
      <c r="M33" t="e">
        <f ca="1">GridCalc</f>
        <v>#N/A</v>
      </c>
      <c r="N33" t="e">
        <f ca="1">GridCalc</f>
        <v>#N/A</v>
      </c>
      <c r="O33" t="e">
        <f ca="1">GridCalc</f>
        <v>#N/A</v>
      </c>
      <c r="P33" t="e">
        <f ca="1">GridCalc</f>
        <v>#N/A</v>
      </c>
      <c r="Q33" t="e">
        <f ca="1">GridCalc</f>
        <v>#N/A</v>
      </c>
      <c r="R33" t="e">
        <f ca="1">GridCalc</f>
        <v>#N/A</v>
      </c>
      <c r="S33" t="e">
        <f ca="1">GridCalc</f>
        <v>#N/A</v>
      </c>
      <c r="T33" t="e">
        <f ca="1">GridCalc</f>
        <v>#N/A</v>
      </c>
      <c r="U33" t="e">
        <f ca="1">GridCalc</f>
        <v>#N/A</v>
      </c>
      <c r="V33" t="e">
        <f ca="1">GridCalc</f>
        <v>#N/A</v>
      </c>
      <c r="W33" t="e">
        <f ca="1">GridCalc</f>
        <v>#N/A</v>
      </c>
      <c r="X33" t="e">
        <f ca="1">GridCalc</f>
        <v>#N/A</v>
      </c>
      <c r="Y33" t="e">
        <f ca="1">GridCalc</f>
        <v>#N/A</v>
      </c>
      <c r="Z33" t="e">
        <f ca="1">GridCalc</f>
        <v>#N/A</v>
      </c>
      <c r="AA33" t="e">
        <f ca="1">GridCalc</f>
        <v>#N/A</v>
      </c>
      <c r="AB33" t="e">
        <f ca="1">GridCalc</f>
        <v>#N/A</v>
      </c>
      <c r="AC33" t="e">
        <f ca="1">GridCalc</f>
        <v>#N/A</v>
      </c>
      <c r="AD33" t="e">
        <f ca="1">GridCalc</f>
        <v>#N/A</v>
      </c>
      <c r="AE33" t="e">
        <f ca="1">GridCalc</f>
        <v>#N/A</v>
      </c>
      <c r="AF33" t="e">
        <f ca="1">GridCalc</f>
        <v>#N/A</v>
      </c>
      <c r="AG33" t="e">
        <f ca="1">GridCalc</f>
        <v>#N/A</v>
      </c>
      <c r="AH33" t="e">
        <f ca="1">GridCalc</f>
        <v>#N/A</v>
      </c>
      <c r="AI33" t="e">
        <f ca="1">GridCalc</f>
        <v>#N/A</v>
      </c>
    </row>
    <row r="34" spans="1:35">
      <c r="A34">
        <f t="shared" ref="A34:A40" si="3">A33-1</f>
        <v>9.3000000000000007</v>
      </c>
      <c r="B34">
        <v>3</v>
      </c>
      <c r="C34" t="e">
        <f t="shared" ca="1" si="2"/>
        <v>#REF!</v>
      </c>
      <c r="D34" t="e">
        <f ca="1">INDEX(Activities[Kapitel],MATCH($C34,#REF!,0))</f>
        <v>#REF!</v>
      </c>
      <c r="E34" t="e">
        <f ca="1">GridCalc</f>
        <v>#N/A</v>
      </c>
      <c r="F34" t="e">
        <f ca="1">GridCalc</f>
        <v>#N/A</v>
      </c>
      <c r="G34" t="e">
        <f ca="1">GridCalc</f>
        <v>#N/A</v>
      </c>
      <c r="H34" t="e">
        <f ca="1">GridCalc</f>
        <v>#N/A</v>
      </c>
      <c r="I34" t="e">
        <f ca="1">GridCalc</f>
        <v>#N/A</v>
      </c>
      <c r="J34" t="e">
        <f ca="1">GridCalc</f>
        <v>#N/A</v>
      </c>
      <c r="K34" t="e">
        <f ca="1">GridCalc</f>
        <v>#N/A</v>
      </c>
      <c r="L34" t="e">
        <f ca="1">GridCalc</f>
        <v>#N/A</v>
      </c>
      <c r="M34" t="e">
        <f ca="1">GridCalc</f>
        <v>#N/A</v>
      </c>
      <c r="N34" t="e">
        <f ca="1">GridCalc</f>
        <v>#N/A</v>
      </c>
      <c r="O34" t="e">
        <f ca="1">GridCalc</f>
        <v>#N/A</v>
      </c>
      <c r="P34" t="e">
        <f ca="1">GridCalc</f>
        <v>#N/A</v>
      </c>
      <c r="Q34" t="e">
        <f ca="1">GridCalc</f>
        <v>#N/A</v>
      </c>
      <c r="R34" t="e">
        <f ca="1">GridCalc</f>
        <v>#N/A</v>
      </c>
      <c r="S34" t="e">
        <f ca="1">GridCalc</f>
        <v>#N/A</v>
      </c>
      <c r="T34" t="e">
        <f ca="1">GridCalc</f>
        <v>#N/A</v>
      </c>
      <c r="U34" t="e">
        <f ca="1">GridCalc</f>
        <v>#N/A</v>
      </c>
      <c r="V34" t="e">
        <f ca="1">GridCalc</f>
        <v>#N/A</v>
      </c>
      <c r="W34" t="e">
        <f ca="1">GridCalc</f>
        <v>#N/A</v>
      </c>
      <c r="X34" t="e">
        <f ca="1">GridCalc</f>
        <v>#N/A</v>
      </c>
      <c r="Y34" t="e">
        <f ca="1">GridCalc</f>
        <v>#N/A</v>
      </c>
      <c r="Z34" t="e">
        <f ca="1">GridCalc</f>
        <v>#N/A</v>
      </c>
      <c r="AA34" t="e">
        <f ca="1">GridCalc</f>
        <v>#N/A</v>
      </c>
      <c r="AB34" t="e">
        <f ca="1">GridCalc</f>
        <v>#N/A</v>
      </c>
      <c r="AC34" t="e">
        <f ca="1">GridCalc</f>
        <v>#N/A</v>
      </c>
      <c r="AD34" t="e">
        <f ca="1">GridCalc</f>
        <v>#N/A</v>
      </c>
      <c r="AE34" t="e">
        <f ca="1">GridCalc</f>
        <v>#N/A</v>
      </c>
      <c r="AF34" t="e">
        <f ca="1">GridCalc</f>
        <v>#N/A</v>
      </c>
      <c r="AG34" t="e">
        <f ca="1">GridCalc</f>
        <v>#N/A</v>
      </c>
      <c r="AH34" t="e">
        <f ca="1">GridCalc</f>
        <v>#N/A</v>
      </c>
      <c r="AI34" t="e">
        <f ca="1">GridCalc</f>
        <v>#N/A</v>
      </c>
    </row>
    <row r="35" spans="1:35">
      <c r="A35">
        <f t="shared" si="3"/>
        <v>8.3000000000000007</v>
      </c>
      <c r="B35">
        <v>4</v>
      </c>
      <c r="C35" t="e">
        <f t="shared" ca="1" si="2"/>
        <v>#REF!</v>
      </c>
      <c r="D35" t="e">
        <f ca="1">INDEX(Activities[Kapitel],MATCH($C35,#REF!,0))</f>
        <v>#REF!</v>
      </c>
      <c r="E35" t="e">
        <f ca="1">GridCalc</f>
        <v>#N/A</v>
      </c>
      <c r="F35" t="e">
        <f ca="1">GridCalc</f>
        <v>#N/A</v>
      </c>
      <c r="G35" t="e">
        <f ca="1">GridCalc</f>
        <v>#N/A</v>
      </c>
      <c r="H35" t="e">
        <f ca="1">GridCalc</f>
        <v>#N/A</v>
      </c>
      <c r="I35" t="e">
        <f ca="1">GridCalc</f>
        <v>#N/A</v>
      </c>
      <c r="J35" t="e">
        <f ca="1">GridCalc</f>
        <v>#N/A</v>
      </c>
      <c r="K35" t="e">
        <f ca="1">GridCalc</f>
        <v>#N/A</v>
      </c>
      <c r="L35" t="e">
        <f ca="1">GridCalc</f>
        <v>#N/A</v>
      </c>
      <c r="M35" t="e">
        <f ca="1">GridCalc</f>
        <v>#N/A</v>
      </c>
      <c r="N35" t="e">
        <f ca="1">GridCalc</f>
        <v>#N/A</v>
      </c>
      <c r="O35" t="e">
        <f ca="1">GridCalc</f>
        <v>#N/A</v>
      </c>
      <c r="P35" t="e">
        <f ca="1">GridCalc</f>
        <v>#N/A</v>
      </c>
      <c r="Q35" t="e">
        <f ca="1">GridCalc</f>
        <v>#N/A</v>
      </c>
      <c r="R35" t="e">
        <f ca="1">GridCalc</f>
        <v>#N/A</v>
      </c>
      <c r="S35" t="e">
        <f ca="1">GridCalc</f>
        <v>#N/A</v>
      </c>
      <c r="T35" t="e">
        <f ca="1">GridCalc</f>
        <v>#N/A</v>
      </c>
      <c r="U35" t="e">
        <f ca="1">GridCalc</f>
        <v>#N/A</v>
      </c>
      <c r="V35" t="e">
        <f ca="1">GridCalc</f>
        <v>#N/A</v>
      </c>
      <c r="W35" t="e">
        <f ca="1">GridCalc</f>
        <v>#N/A</v>
      </c>
      <c r="X35" t="e">
        <f ca="1">GridCalc</f>
        <v>#N/A</v>
      </c>
      <c r="Y35" t="e">
        <f ca="1">GridCalc</f>
        <v>#N/A</v>
      </c>
      <c r="Z35" t="e">
        <f ca="1">GridCalc</f>
        <v>#N/A</v>
      </c>
      <c r="AA35" t="e">
        <f ca="1">GridCalc</f>
        <v>#N/A</v>
      </c>
      <c r="AB35" t="e">
        <f ca="1">GridCalc</f>
        <v>#N/A</v>
      </c>
      <c r="AC35" t="e">
        <f ca="1">GridCalc</f>
        <v>#N/A</v>
      </c>
      <c r="AD35" t="e">
        <f ca="1">GridCalc</f>
        <v>#N/A</v>
      </c>
      <c r="AE35" t="e">
        <f ca="1">GridCalc</f>
        <v>#N/A</v>
      </c>
      <c r="AF35" t="e">
        <f ca="1">GridCalc</f>
        <v>#N/A</v>
      </c>
      <c r="AG35" t="e">
        <f ca="1">GridCalc</f>
        <v>#N/A</v>
      </c>
      <c r="AH35" t="e">
        <f ca="1">GridCalc</f>
        <v>#N/A</v>
      </c>
      <c r="AI35" t="e">
        <f ca="1">GridCalc</f>
        <v>#N/A</v>
      </c>
    </row>
    <row r="36" spans="1:35">
      <c r="A36">
        <f t="shared" si="3"/>
        <v>7.3000000000000007</v>
      </c>
      <c r="B36">
        <v>5</v>
      </c>
      <c r="C36" t="e">
        <f t="shared" ca="1" si="2"/>
        <v>#REF!</v>
      </c>
      <c r="D36" t="e">
        <f ca="1">INDEX(Activities[Kapitel],MATCH($C36,#REF!,0))</f>
        <v>#REF!</v>
      </c>
      <c r="E36" t="e">
        <f ca="1">GridCalc</f>
        <v>#N/A</v>
      </c>
      <c r="F36" t="e">
        <f ca="1">GridCalc</f>
        <v>#N/A</v>
      </c>
      <c r="G36" t="e">
        <f ca="1">GridCalc</f>
        <v>#N/A</v>
      </c>
      <c r="H36" t="e">
        <f ca="1">GridCalc</f>
        <v>#N/A</v>
      </c>
      <c r="I36" t="e">
        <f ca="1">GridCalc</f>
        <v>#N/A</v>
      </c>
      <c r="J36" t="e">
        <f ca="1">GridCalc</f>
        <v>#N/A</v>
      </c>
      <c r="K36" t="e">
        <f ca="1">GridCalc</f>
        <v>#N/A</v>
      </c>
      <c r="L36" t="e">
        <f ca="1">GridCalc</f>
        <v>#N/A</v>
      </c>
      <c r="M36" t="e">
        <f ca="1">GridCalc</f>
        <v>#N/A</v>
      </c>
      <c r="N36" t="e">
        <f ca="1">GridCalc</f>
        <v>#N/A</v>
      </c>
      <c r="O36" t="e">
        <f ca="1">GridCalc</f>
        <v>#N/A</v>
      </c>
      <c r="P36" t="e">
        <f ca="1">GridCalc</f>
        <v>#N/A</v>
      </c>
      <c r="Q36" t="e">
        <f ca="1">GridCalc</f>
        <v>#N/A</v>
      </c>
      <c r="R36" t="e">
        <f ca="1">GridCalc</f>
        <v>#N/A</v>
      </c>
      <c r="S36" t="e">
        <f ca="1">GridCalc</f>
        <v>#N/A</v>
      </c>
      <c r="T36" t="e">
        <f ca="1">GridCalc</f>
        <v>#N/A</v>
      </c>
      <c r="U36" t="e">
        <f ca="1">GridCalc</f>
        <v>#N/A</v>
      </c>
      <c r="V36" t="e">
        <f ca="1">GridCalc</f>
        <v>#N/A</v>
      </c>
      <c r="W36" t="e">
        <f ca="1">GridCalc</f>
        <v>#N/A</v>
      </c>
      <c r="X36" t="e">
        <f ca="1">GridCalc</f>
        <v>#N/A</v>
      </c>
      <c r="Y36" t="e">
        <f ca="1">GridCalc</f>
        <v>#N/A</v>
      </c>
      <c r="Z36" t="e">
        <f ca="1">GridCalc</f>
        <v>#N/A</v>
      </c>
      <c r="AA36" t="e">
        <f ca="1">GridCalc</f>
        <v>#N/A</v>
      </c>
      <c r="AB36" t="e">
        <f ca="1">GridCalc</f>
        <v>#N/A</v>
      </c>
      <c r="AC36" t="e">
        <f ca="1">GridCalc</f>
        <v>#N/A</v>
      </c>
      <c r="AD36" t="e">
        <f ca="1">GridCalc</f>
        <v>#N/A</v>
      </c>
      <c r="AE36" t="e">
        <f ca="1">GridCalc</f>
        <v>#N/A</v>
      </c>
      <c r="AF36" t="e">
        <f ca="1">GridCalc</f>
        <v>#N/A</v>
      </c>
      <c r="AG36" t="e">
        <f ca="1">GridCalc</f>
        <v>#N/A</v>
      </c>
      <c r="AH36" t="e">
        <f ca="1">GridCalc</f>
        <v>#N/A</v>
      </c>
      <c r="AI36" t="e">
        <f ca="1">GridCalc</f>
        <v>#N/A</v>
      </c>
    </row>
    <row r="37" spans="1:35">
      <c r="A37">
        <f t="shared" si="3"/>
        <v>6.3000000000000007</v>
      </c>
      <c r="B37">
        <v>6</v>
      </c>
      <c r="C37" t="e">
        <f t="shared" ca="1" si="2"/>
        <v>#REF!</v>
      </c>
      <c r="D37" t="e">
        <f ca="1">INDEX(Activities[Kapitel],MATCH($C37,#REF!,0))</f>
        <v>#REF!</v>
      </c>
      <c r="E37" t="e">
        <f ca="1">GridCalc</f>
        <v>#N/A</v>
      </c>
      <c r="F37" t="e">
        <f ca="1">GridCalc</f>
        <v>#N/A</v>
      </c>
      <c r="G37" t="e">
        <f ca="1">GridCalc</f>
        <v>#N/A</v>
      </c>
      <c r="H37" t="e">
        <f ca="1">GridCalc</f>
        <v>#N/A</v>
      </c>
      <c r="I37" t="e">
        <f ca="1">GridCalc</f>
        <v>#N/A</v>
      </c>
      <c r="J37" t="e">
        <f ca="1">GridCalc</f>
        <v>#N/A</v>
      </c>
      <c r="K37" t="e">
        <f ca="1">GridCalc</f>
        <v>#N/A</v>
      </c>
      <c r="L37" t="e">
        <f ca="1">GridCalc</f>
        <v>#N/A</v>
      </c>
      <c r="M37" t="e">
        <f ca="1">GridCalc</f>
        <v>#N/A</v>
      </c>
      <c r="N37" t="e">
        <f ca="1">GridCalc</f>
        <v>#N/A</v>
      </c>
      <c r="O37" t="e">
        <f ca="1">GridCalc</f>
        <v>#N/A</v>
      </c>
      <c r="P37" t="e">
        <f ca="1">GridCalc</f>
        <v>#N/A</v>
      </c>
      <c r="Q37" t="e">
        <f ca="1">GridCalc</f>
        <v>#N/A</v>
      </c>
      <c r="R37" t="e">
        <f ca="1">GridCalc</f>
        <v>#N/A</v>
      </c>
      <c r="S37" t="e">
        <f ca="1">GridCalc</f>
        <v>#N/A</v>
      </c>
      <c r="T37" t="e">
        <f ca="1">GridCalc</f>
        <v>#N/A</v>
      </c>
      <c r="U37" t="e">
        <f ca="1">GridCalc</f>
        <v>#N/A</v>
      </c>
      <c r="V37" t="e">
        <f ca="1">GridCalc</f>
        <v>#N/A</v>
      </c>
      <c r="W37" t="e">
        <f ca="1">GridCalc</f>
        <v>#N/A</v>
      </c>
      <c r="X37" t="e">
        <f ca="1">GridCalc</f>
        <v>#N/A</v>
      </c>
      <c r="Y37" t="e">
        <f ca="1">GridCalc</f>
        <v>#N/A</v>
      </c>
      <c r="Z37" t="e">
        <f ca="1">GridCalc</f>
        <v>#N/A</v>
      </c>
      <c r="AA37" t="e">
        <f ca="1">GridCalc</f>
        <v>#N/A</v>
      </c>
      <c r="AB37" t="e">
        <f ca="1">GridCalc</f>
        <v>#N/A</v>
      </c>
      <c r="AC37" t="e">
        <f ca="1">GridCalc</f>
        <v>#N/A</v>
      </c>
      <c r="AD37" t="e">
        <f ca="1">GridCalc</f>
        <v>#N/A</v>
      </c>
      <c r="AE37" t="e">
        <f ca="1">GridCalc</f>
        <v>#N/A</v>
      </c>
      <c r="AF37" t="e">
        <f ca="1">GridCalc</f>
        <v>#N/A</v>
      </c>
      <c r="AG37" t="e">
        <f ca="1">GridCalc</f>
        <v>#N/A</v>
      </c>
      <c r="AH37" t="e">
        <f ca="1">GridCalc</f>
        <v>#N/A</v>
      </c>
      <c r="AI37" t="e">
        <f ca="1">GridCalc</f>
        <v>#N/A</v>
      </c>
    </row>
    <row r="38" spans="1:35">
      <c r="A38">
        <f t="shared" si="3"/>
        <v>5.3000000000000007</v>
      </c>
      <c r="B38">
        <v>7</v>
      </c>
      <c r="C38" t="e">
        <f t="shared" ca="1" si="2"/>
        <v>#REF!</v>
      </c>
      <c r="D38" t="e">
        <f ca="1">INDEX(Activities[Kapitel],MATCH($C38,#REF!,0))</f>
        <v>#REF!</v>
      </c>
      <c r="E38" t="e">
        <f ca="1">GridCalc</f>
        <v>#N/A</v>
      </c>
      <c r="F38" t="e">
        <f ca="1">GridCalc</f>
        <v>#N/A</v>
      </c>
      <c r="G38" t="e">
        <f ca="1">GridCalc</f>
        <v>#N/A</v>
      </c>
      <c r="H38" t="e">
        <f ca="1">GridCalc</f>
        <v>#N/A</v>
      </c>
      <c r="I38" t="e">
        <f ca="1">GridCalc</f>
        <v>#N/A</v>
      </c>
      <c r="J38" t="e">
        <f ca="1">GridCalc</f>
        <v>#N/A</v>
      </c>
      <c r="K38" t="e">
        <f ca="1">GridCalc</f>
        <v>#N/A</v>
      </c>
      <c r="L38" t="e">
        <f ca="1">GridCalc</f>
        <v>#N/A</v>
      </c>
      <c r="M38" t="e">
        <f ca="1">GridCalc</f>
        <v>#N/A</v>
      </c>
      <c r="N38" t="e">
        <f ca="1">GridCalc</f>
        <v>#N/A</v>
      </c>
      <c r="O38" t="e">
        <f ca="1">GridCalc</f>
        <v>#N/A</v>
      </c>
      <c r="P38" t="e">
        <f ca="1">GridCalc</f>
        <v>#N/A</v>
      </c>
      <c r="Q38" t="e">
        <f ca="1">GridCalc</f>
        <v>#N/A</v>
      </c>
      <c r="R38" t="e">
        <f ca="1">GridCalc</f>
        <v>#N/A</v>
      </c>
      <c r="S38" t="e">
        <f ca="1">GridCalc</f>
        <v>#N/A</v>
      </c>
      <c r="T38" t="e">
        <f ca="1">GridCalc</f>
        <v>#N/A</v>
      </c>
      <c r="U38" t="e">
        <f ca="1">GridCalc</f>
        <v>#N/A</v>
      </c>
      <c r="V38" t="e">
        <f ca="1">GridCalc</f>
        <v>#N/A</v>
      </c>
      <c r="W38" t="e">
        <f ca="1">GridCalc</f>
        <v>#N/A</v>
      </c>
      <c r="X38" t="e">
        <f ca="1">GridCalc</f>
        <v>#N/A</v>
      </c>
      <c r="Y38" t="e">
        <f ca="1">GridCalc</f>
        <v>#N/A</v>
      </c>
      <c r="Z38" t="e">
        <f ca="1">GridCalc</f>
        <v>#N/A</v>
      </c>
      <c r="AA38" t="e">
        <f ca="1">GridCalc</f>
        <v>#N/A</v>
      </c>
      <c r="AB38" t="e">
        <f ca="1">GridCalc</f>
        <v>#N/A</v>
      </c>
      <c r="AC38" t="e">
        <f ca="1">GridCalc</f>
        <v>#N/A</v>
      </c>
      <c r="AD38" t="e">
        <f ca="1">GridCalc</f>
        <v>#N/A</v>
      </c>
      <c r="AE38" t="e">
        <f ca="1">GridCalc</f>
        <v>#N/A</v>
      </c>
      <c r="AF38" t="e">
        <f ca="1">GridCalc</f>
        <v>#N/A</v>
      </c>
      <c r="AG38" t="e">
        <f ca="1">GridCalc</f>
        <v>#N/A</v>
      </c>
      <c r="AH38" t="e">
        <f ca="1">GridCalc</f>
        <v>#N/A</v>
      </c>
      <c r="AI38" t="e">
        <f ca="1">GridCalc</f>
        <v>#N/A</v>
      </c>
    </row>
    <row r="39" spans="1:35">
      <c r="A39">
        <f t="shared" si="3"/>
        <v>4.3000000000000007</v>
      </c>
      <c r="B39">
        <v>8</v>
      </c>
      <c r="C39" t="e">
        <f t="shared" ca="1" si="2"/>
        <v>#REF!</v>
      </c>
      <c r="D39" t="e">
        <f ca="1">INDEX(Activities[Kapitel],MATCH($C39,#REF!,0))</f>
        <v>#REF!</v>
      </c>
      <c r="E39" t="e">
        <f ca="1">GridCalc</f>
        <v>#N/A</v>
      </c>
      <c r="F39" t="e">
        <f ca="1">GridCalc</f>
        <v>#N/A</v>
      </c>
      <c r="G39" t="e">
        <f ca="1">GridCalc</f>
        <v>#N/A</v>
      </c>
      <c r="H39" t="e">
        <f ca="1">GridCalc</f>
        <v>#N/A</v>
      </c>
      <c r="I39" t="e">
        <f ca="1">GridCalc</f>
        <v>#N/A</v>
      </c>
      <c r="J39" t="e">
        <f ca="1">GridCalc</f>
        <v>#N/A</v>
      </c>
      <c r="K39" t="e">
        <f ca="1">GridCalc</f>
        <v>#N/A</v>
      </c>
      <c r="L39" t="e">
        <f ca="1">GridCalc</f>
        <v>#N/A</v>
      </c>
      <c r="M39" t="e">
        <f ca="1">GridCalc</f>
        <v>#N/A</v>
      </c>
      <c r="N39" t="e">
        <f ca="1">GridCalc</f>
        <v>#N/A</v>
      </c>
      <c r="O39" t="e">
        <f ca="1">GridCalc</f>
        <v>#N/A</v>
      </c>
      <c r="P39" t="e">
        <f ca="1">GridCalc</f>
        <v>#N/A</v>
      </c>
      <c r="Q39" t="e">
        <f ca="1">GridCalc</f>
        <v>#N/A</v>
      </c>
      <c r="R39" t="e">
        <f ca="1">GridCalc</f>
        <v>#N/A</v>
      </c>
      <c r="S39" t="e">
        <f ca="1">GridCalc</f>
        <v>#N/A</v>
      </c>
      <c r="T39" t="e">
        <f ca="1">GridCalc</f>
        <v>#N/A</v>
      </c>
      <c r="U39" t="e">
        <f ca="1">GridCalc</f>
        <v>#N/A</v>
      </c>
      <c r="V39" t="e">
        <f ca="1">GridCalc</f>
        <v>#N/A</v>
      </c>
      <c r="W39" t="e">
        <f ca="1">GridCalc</f>
        <v>#N/A</v>
      </c>
      <c r="X39" t="e">
        <f ca="1">GridCalc</f>
        <v>#N/A</v>
      </c>
      <c r="Y39" t="e">
        <f ca="1">GridCalc</f>
        <v>#N/A</v>
      </c>
      <c r="Z39" t="e">
        <f ca="1">GridCalc</f>
        <v>#N/A</v>
      </c>
      <c r="AA39" t="e">
        <f ca="1">GridCalc</f>
        <v>#N/A</v>
      </c>
      <c r="AB39" t="e">
        <f ca="1">GridCalc</f>
        <v>#N/A</v>
      </c>
      <c r="AC39" t="e">
        <f ca="1">GridCalc</f>
        <v>#N/A</v>
      </c>
      <c r="AD39" t="e">
        <f ca="1">GridCalc</f>
        <v>#N/A</v>
      </c>
      <c r="AE39" t="e">
        <f ca="1">GridCalc</f>
        <v>#N/A</v>
      </c>
      <c r="AF39" t="e">
        <f ca="1">GridCalc</f>
        <v>#N/A</v>
      </c>
      <c r="AG39" t="e">
        <f ca="1">GridCalc</f>
        <v>#N/A</v>
      </c>
      <c r="AH39" t="e">
        <f ca="1">GridCalc</f>
        <v>#N/A</v>
      </c>
      <c r="AI39" t="e">
        <f ca="1">GridCalc</f>
        <v>#N/A</v>
      </c>
    </row>
    <row r="40" spans="1:35">
      <c r="A40">
        <f t="shared" si="3"/>
        <v>3.3000000000000007</v>
      </c>
      <c r="B40">
        <v>9</v>
      </c>
      <c r="C40" t="e">
        <f t="shared" ca="1" si="2"/>
        <v>#REF!</v>
      </c>
      <c r="D40" t="e">
        <f ca="1">INDEX(Activities[Kapitel],MATCH($C40,#REF!,0))</f>
        <v>#REF!</v>
      </c>
      <c r="E40" t="e">
        <f ca="1">GridCalc</f>
        <v>#N/A</v>
      </c>
      <c r="F40" t="e">
        <f ca="1">GridCalc</f>
        <v>#N/A</v>
      </c>
      <c r="G40" t="e">
        <f ca="1">GridCalc</f>
        <v>#N/A</v>
      </c>
      <c r="H40" t="e">
        <f ca="1">GridCalc</f>
        <v>#N/A</v>
      </c>
      <c r="I40" t="e">
        <f ca="1">GridCalc</f>
        <v>#N/A</v>
      </c>
      <c r="J40" t="e">
        <f ca="1">GridCalc</f>
        <v>#N/A</v>
      </c>
      <c r="K40" t="e">
        <f ca="1">GridCalc</f>
        <v>#N/A</v>
      </c>
      <c r="L40" t="e">
        <f ca="1">GridCalc</f>
        <v>#N/A</v>
      </c>
      <c r="M40" t="e">
        <f ca="1">GridCalc</f>
        <v>#N/A</v>
      </c>
      <c r="N40" t="e">
        <f ca="1">GridCalc</f>
        <v>#N/A</v>
      </c>
      <c r="O40" t="e">
        <f ca="1">GridCalc</f>
        <v>#N/A</v>
      </c>
      <c r="P40" t="e">
        <f ca="1">GridCalc</f>
        <v>#N/A</v>
      </c>
      <c r="Q40" t="e">
        <f ca="1">GridCalc</f>
        <v>#N/A</v>
      </c>
      <c r="R40" t="e">
        <f ca="1">GridCalc</f>
        <v>#N/A</v>
      </c>
      <c r="S40" t="e">
        <f ca="1">GridCalc</f>
        <v>#N/A</v>
      </c>
      <c r="T40" t="e">
        <f ca="1">GridCalc</f>
        <v>#N/A</v>
      </c>
      <c r="U40" t="e">
        <f ca="1">GridCalc</f>
        <v>#N/A</v>
      </c>
      <c r="V40" t="e">
        <f ca="1">GridCalc</f>
        <v>#N/A</v>
      </c>
      <c r="W40" t="e">
        <f ca="1">GridCalc</f>
        <v>#N/A</v>
      </c>
      <c r="X40" t="e">
        <f ca="1">GridCalc</f>
        <v>#N/A</v>
      </c>
      <c r="Y40" t="e">
        <f ca="1">GridCalc</f>
        <v>#N/A</v>
      </c>
      <c r="Z40" t="e">
        <f ca="1">GridCalc</f>
        <v>#N/A</v>
      </c>
      <c r="AA40" t="e">
        <f ca="1">GridCalc</f>
        <v>#N/A</v>
      </c>
      <c r="AB40" t="e">
        <f ca="1">GridCalc</f>
        <v>#N/A</v>
      </c>
      <c r="AC40" t="e">
        <f ca="1">GridCalc</f>
        <v>#N/A</v>
      </c>
      <c r="AD40" t="e">
        <f ca="1">GridCalc</f>
        <v>#N/A</v>
      </c>
      <c r="AE40" t="e">
        <f ca="1">GridCalc</f>
        <v>#N/A</v>
      </c>
      <c r="AF40" t="e">
        <f ca="1">GridCalc</f>
        <v>#N/A</v>
      </c>
      <c r="AG40" t="e">
        <f ca="1">GridCalc</f>
        <v>#N/A</v>
      </c>
      <c r="AH40" t="e">
        <f ca="1">GridCalc</f>
        <v>#N/A</v>
      </c>
      <c r="AI40" t="e">
        <f ca="1">GridCalc</f>
        <v>#N/A</v>
      </c>
    </row>
    <row r="43" spans="1:35">
      <c r="E43" s="1" t="e">
        <f>E31</f>
        <v>#REF!</v>
      </c>
      <c r="F43" s="1" t="e">
        <f t="shared" ref="F43:AH43" si="4">F31</f>
        <v>#REF!</v>
      </c>
      <c r="G43" s="1" t="e">
        <f t="shared" si="4"/>
        <v>#REF!</v>
      </c>
      <c r="H43" s="1" t="e">
        <f t="shared" si="4"/>
        <v>#REF!</v>
      </c>
      <c r="I43" s="1" t="e">
        <f t="shared" si="4"/>
        <v>#REF!</v>
      </c>
      <c r="J43" s="1" t="e">
        <f t="shared" si="4"/>
        <v>#REF!</v>
      </c>
      <c r="K43" s="1" t="e">
        <f t="shared" si="4"/>
        <v>#REF!</v>
      </c>
      <c r="L43" s="1" t="e">
        <f t="shared" si="4"/>
        <v>#REF!</v>
      </c>
      <c r="M43" s="1" t="e">
        <f t="shared" si="4"/>
        <v>#REF!</v>
      </c>
      <c r="N43" s="1" t="e">
        <f t="shared" si="4"/>
        <v>#REF!</v>
      </c>
      <c r="O43" s="1" t="e">
        <f t="shared" si="4"/>
        <v>#REF!</v>
      </c>
      <c r="P43" s="1" t="e">
        <f t="shared" si="4"/>
        <v>#REF!</v>
      </c>
      <c r="Q43" s="1" t="e">
        <f t="shared" si="4"/>
        <v>#REF!</v>
      </c>
      <c r="R43" s="1" t="e">
        <f t="shared" si="4"/>
        <v>#REF!</v>
      </c>
      <c r="S43" s="1" t="e">
        <f t="shared" si="4"/>
        <v>#REF!</v>
      </c>
      <c r="T43" s="1" t="e">
        <f t="shared" si="4"/>
        <v>#REF!</v>
      </c>
      <c r="U43" s="1" t="e">
        <f t="shared" si="4"/>
        <v>#REF!</v>
      </c>
      <c r="V43" s="1" t="e">
        <f t="shared" si="4"/>
        <v>#REF!</v>
      </c>
      <c r="W43" s="1" t="e">
        <f t="shared" si="4"/>
        <v>#REF!</v>
      </c>
      <c r="X43" s="1" t="e">
        <f t="shared" si="4"/>
        <v>#REF!</v>
      </c>
      <c r="Y43" s="1" t="e">
        <f t="shared" si="4"/>
        <v>#REF!</v>
      </c>
      <c r="Z43" s="1" t="e">
        <f t="shared" si="4"/>
        <v>#REF!</v>
      </c>
      <c r="AA43" s="1" t="e">
        <f t="shared" si="4"/>
        <v>#REF!</v>
      </c>
      <c r="AB43" s="1" t="e">
        <f t="shared" si="4"/>
        <v>#REF!</v>
      </c>
      <c r="AC43" s="1" t="e">
        <f t="shared" si="4"/>
        <v>#REF!</v>
      </c>
      <c r="AD43" s="1" t="e">
        <f t="shared" si="4"/>
        <v>#REF!</v>
      </c>
      <c r="AE43" s="1" t="e">
        <f t="shared" si="4"/>
        <v>#REF!</v>
      </c>
      <c r="AF43" s="1" t="e">
        <f t="shared" si="4"/>
        <v>#REF!</v>
      </c>
      <c r="AG43" s="1" t="e">
        <f t="shared" si="4"/>
        <v>#REF!</v>
      </c>
      <c r="AH43" s="1" t="e">
        <f t="shared" si="4"/>
        <v>#REF!</v>
      </c>
    </row>
    <row r="44" spans="1:35">
      <c r="C44" t="e">
        <f ca="1">C32</f>
        <v>#REF!</v>
      </c>
      <c r="D44" t="e">
        <f ca="1">UPPER(INDEX(Activities[Kapitel],MATCH($C44,#REF!,0)))</f>
        <v>#REF!</v>
      </c>
      <c r="E44" t="e">
        <f t="shared" ref="E44:AH44" ca="1" si="5">IF(ISERROR(F32),E32,NA())</f>
        <v>#N/A</v>
      </c>
      <c r="F44" t="e">
        <f t="shared" ca="1" si="5"/>
        <v>#N/A</v>
      </c>
      <c r="G44" t="e">
        <f t="shared" ca="1" si="5"/>
        <v>#N/A</v>
      </c>
      <c r="H44" t="e">
        <f t="shared" ca="1" si="5"/>
        <v>#N/A</v>
      </c>
      <c r="I44" t="e">
        <f t="shared" ca="1" si="5"/>
        <v>#N/A</v>
      </c>
      <c r="J44" t="e">
        <f t="shared" ca="1" si="5"/>
        <v>#N/A</v>
      </c>
      <c r="K44" t="e">
        <f t="shared" ca="1" si="5"/>
        <v>#N/A</v>
      </c>
      <c r="L44" t="e">
        <f t="shared" ca="1" si="5"/>
        <v>#N/A</v>
      </c>
      <c r="M44" t="e">
        <f t="shared" ca="1" si="5"/>
        <v>#N/A</v>
      </c>
      <c r="N44" t="e">
        <f t="shared" ca="1" si="5"/>
        <v>#N/A</v>
      </c>
      <c r="O44" t="e">
        <f t="shared" ca="1" si="5"/>
        <v>#N/A</v>
      </c>
      <c r="P44" t="e">
        <f t="shared" ca="1" si="5"/>
        <v>#N/A</v>
      </c>
      <c r="Q44" t="e">
        <f t="shared" ca="1" si="5"/>
        <v>#N/A</v>
      </c>
      <c r="R44" t="e">
        <f t="shared" ca="1" si="5"/>
        <v>#N/A</v>
      </c>
      <c r="S44" t="e">
        <f t="shared" ca="1" si="5"/>
        <v>#N/A</v>
      </c>
      <c r="T44" t="e">
        <f t="shared" ca="1" si="5"/>
        <v>#N/A</v>
      </c>
      <c r="U44" t="e">
        <f t="shared" ca="1" si="5"/>
        <v>#N/A</v>
      </c>
      <c r="V44" t="e">
        <f t="shared" ca="1" si="5"/>
        <v>#N/A</v>
      </c>
      <c r="W44" t="e">
        <f t="shared" ca="1" si="5"/>
        <v>#N/A</v>
      </c>
      <c r="X44" t="e">
        <f t="shared" ca="1" si="5"/>
        <v>#N/A</v>
      </c>
      <c r="Y44" t="e">
        <f t="shared" ca="1" si="5"/>
        <v>#N/A</v>
      </c>
      <c r="Z44" t="e">
        <f t="shared" ca="1" si="5"/>
        <v>#N/A</v>
      </c>
      <c r="AA44" t="e">
        <f t="shared" ca="1" si="5"/>
        <v>#N/A</v>
      </c>
      <c r="AB44" t="e">
        <f t="shared" ca="1" si="5"/>
        <v>#N/A</v>
      </c>
      <c r="AC44" t="e">
        <f t="shared" ca="1" si="5"/>
        <v>#N/A</v>
      </c>
      <c r="AD44" t="e">
        <f t="shared" ca="1" si="5"/>
        <v>#N/A</v>
      </c>
      <c r="AE44" t="e">
        <f t="shared" ca="1" si="5"/>
        <v>#N/A</v>
      </c>
      <c r="AF44" t="e">
        <f t="shared" ca="1" si="5"/>
        <v>#N/A</v>
      </c>
      <c r="AG44" t="e">
        <f t="shared" ca="1" si="5"/>
        <v>#N/A</v>
      </c>
      <c r="AH44" t="e">
        <f t="shared" ca="1" si="5"/>
        <v>#N/A</v>
      </c>
    </row>
    <row r="45" spans="1:35">
      <c r="C45" t="e">
        <f t="shared" ref="C45:C52" ca="1" si="6">C33</f>
        <v>#REF!</v>
      </c>
      <c r="D45" t="e">
        <f ca="1">UPPER(INDEX(Activities[Kapitel],MATCH($C45,#REF!,0)))</f>
        <v>#REF!</v>
      </c>
      <c r="E45" t="e">
        <f t="shared" ref="E45:AH45" ca="1" si="7">IF(ISERROR(F33),E33,NA())</f>
        <v>#N/A</v>
      </c>
      <c r="F45" t="e">
        <f t="shared" ca="1" si="7"/>
        <v>#N/A</v>
      </c>
      <c r="G45" t="e">
        <f t="shared" ca="1" si="7"/>
        <v>#N/A</v>
      </c>
      <c r="H45" t="e">
        <f t="shared" ca="1" si="7"/>
        <v>#N/A</v>
      </c>
      <c r="I45" t="e">
        <f t="shared" ca="1" si="7"/>
        <v>#N/A</v>
      </c>
      <c r="J45" t="e">
        <f t="shared" ca="1" si="7"/>
        <v>#N/A</v>
      </c>
      <c r="K45" t="e">
        <f t="shared" ca="1" si="7"/>
        <v>#N/A</v>
      </c>
      <c r="L45" t="e">
        <f t="shared" ca="1" si="7"/>
        <v>#N/A</v>
      </c>
      <c r="M45" t="e">
        <f t="shared" ca="1" si="7"/>
        <v>#N/A</v>
      </c>
      <c r="N45" t="e">
        <f t="shared" ca="1" si="7"/>
        <v>#N/A</v>
      </c>
      <c r="O45" t="e">
        <f t="shared" ca="1" si="7"/>
        <v>#N/A</v>
      </c>
      <c r="P45" t="e">
        <f t="shared" ca="1" si="7"/>
        <v>#N/A</v>
      </c>
      <c r="Q45" t="e">
        <f t="shared" ca="1" si="7"/>
        <v>#N/A</v>
      </c>
      <c r="R45" t="e">
        <f t="shared" ca="1" si="7"/>
        <v>#N/A</v>
      </c>
      <c r="S45" t="e">
        <f t="shared" ca="1" si="7"/>
        <v>#N/A</v>
      </c>
      <c r="T45" t="e">
        <f t="shared" ca="1" si="7"/>
        <v>#N/A</v>
      </c>
      <c r="U45" t="e">
        <f t="shared" ca="1" si="7"/>
        <v>#N/A</v>
      </c>
      <c r="V45" t="e">
        <f t="shared" ca="1" si="7"/>
        <v>#N/A</v>
      </c>
      <c r="W45" t="e">
        <f t="shared" ca="1" si="7"/>
        <v>#N/A</v>
      </c>
      <c r="X45" t="e">
        <f t="shared" ca="1" si="7"/>
        <v>#N/A</v>
      </c>
      <c r="Y45" t="e">
        <f t="shared" ca="1" si="7"/>
        <v>#N/A</v>
      </c>
      <c r="Z45" t="e">
        <f t="shared" ca="1" si="7"/>
        <v>#N/A</v>
      </c>
      <c r="AA45" t="e">
        <f t="shared" ca="1" si="7"/>
        <v>#N/A</v>
      </c>
      <c r="AB45" t="e">
        <f t="shared" ca="1" si="7"/>
        <v>#N/A</v>
      </c>
      <c r="AC45" t="e">
        <f t="shared" ca="1" si="7"/>
        <v>#N/A</v>
      </c>
      <c r="AD45" t="e">
        <f t="shared" ca="1" si="7"/>
        <v>#N/A</v>
      </c>
      <c r="AE45" t="e">
        <f t="shared" ca="1" si="7"/>
        <v>#N/A</v>
      </c>
      <c r="AF45" t="e">
        <f t="shared" ca="1" si="7"/>
        <v>#N/A</v>
      </c>
      <c r="AG45" t="e">
        <f t="shared" ca="1" si="7"/>
        <v>#N/A</v>
      </c>
      <c r="AH45" t="e">
        <f t="shared" ca="1" si="7"/>
        <v>#N/A</v>
      </c>
    </row>
    <row r="46" spans="1:35">
      <c r="C46" t="e">
        <f t="shared" ca="1" si="6"/>
        <v>#REF!</v>
      </c>
      <c r="D46" t="e">
        <f ca="1">UPPER(INDEX(Activities[Kapitel],MATCH($C46,#REF!,0)))</f>
        <v>#REF!</v>
      </c>
      <c r="E46" t="e">
        <f t="shared" ref="E46:AH46" ca="1" si="8">IF(ISERROR(F34),E34,NA())</f>
        <v>#N/A</v>
      </c>
      <c r="F46" t="e">
        <f t="shared" ca="1" si="8"/>
        <v>#N/A</v>
      </c>
      <c r="G46" t="e">
        <f t="shared" ca="1" si="8"/>
        <v>#N/A</v>
      </c>
      <c r="H46" t="e">
        <f t="shared" ca="1" si="8"/>
        <v>#N/A</v>
      </c>
      <c r="I46" t="e">
        <f t="shared" ca="1" si="8"/>
        <v>#N/A</v>
      </c>
      <c r="J46" t="e">
        <f t="shared" ca="1" si="8"/>
        <v>#N/A</v>
      </c>
      <c r="K46" t="e">
        <f t="shared" ca="1" si="8"/>
        <v>#N/A</v>
      </c>
      <c r="L46" t="e">
        <f t="shared" ca="1" si="8"/>
        <v>#N/A</v>
      </c>
      <c r="M46" t="e">
        <f t="shared" ca="1" si="8"/>
        <v>#N/A</v>
      </c>
      <c r="N46" t="e">
        <f t="shared" ca="1" si="8"/>
        <v>#N/A</v>
      </c>
      <c r="O46" t="e">
        <f t="shared" ca="1" si="8"/>
        <v>#N/A</v>
      </c>
      <c r="P46" t="e">
        <f t="shared" ca="1" si="8"/>
        <v>#N/A</v>
      </c>
      <c r="Q46" t="e">
        <f t="shared" ca="1" si="8"/>
        <v>#N/A</v>
      </c>
      <c r="R46" t="e">
        <f t="shared" ca="1" si="8"/>
        <v>#N/A</v>
      </c>
      <c r="S46" t="e">
        <f t="shared" ca="1" si="8"/>
        <v>#N/A</v>
      </c>
      <c r="T46" t="e">
        <f t="shared" ca="1" si="8"/>
        <v>#N/A</v>
      </c>
      <c r="U46" t="e">
        <f t="shared" ca="1" si="8"/>
        <v>#N/A</v>
      </c>
      <c r="V46" t="e">
        <f t="shared" ca="1" si="8"/>
        <v>#N/A</v>
      </c>
      <c r="W46" t="e">
        <f t="shared" ca="1" si="8"/>
        <v>#N/A</v>
      </c>
      <c r="X46" t="e">
        <f t="shared" ca="1" si="8"/>
        <v>#N/A</v>
      </c>
      <c r="Y46" t="e">
        <f t="shared" ca="1" si="8"/>
        <v>#N/A</v>
      </c>
      <c r="Z46" t="e">
        <f t="shared" ca="1" si="8"/>
        <v>#N/A</v>
      </c>
      <c r="AA46" t="e">
        <f t="shared" ca="1" si="8"/>
        <v>#N/A</v>
      </c>
      <c r="AB46" t="e">
        <f t="shared" ca="1" si="8"/>
        <v>#N/A</v>
      </c>
      <c r="AC46" t="e">
        <f t="shared" ca="1" si="8"/>
        <v>#N/A</v>
      </c>
      <c r="AD46" t="e">
        <f t="shared" ca="1" si="8"/>
        <v>#N/A</v>
      </c>
      <c r="AE46" t="e">
        <f t="shared" ca="1" si="8"/>
        <v>#N/A</v>
      </c>
      <c r="AF46" t="e">
        <f t="shared" ca="1" si="8"/>
        <v>#N/A</v>
      </c>
      <c r="AG46" t="e">
        <f t="shared" ca="1" si="8"/>
        <v>#N/A</v>
      </c>
      <c r="AH46" t="e">
        <f t="shared" ca="1" si="8"/>
        <v>#N/A</v>
      </c>
    </row>
    <row r="47" spans="1:35">
      <c r="C47" t="e">
        <f t="shared" ca="1" si="6"/>
        <v>#REF!</v>
      </c>
      <c r="D47" t="e">
        <f ca="1">UPPER(INDEX(Activities[Kapitel],MATCH($C47,#REF!,0)))</f>
        <v>#REF!</v>
      </c>
      <c r="E47" t="e">
        <f t="shared" ref="E47:AH47" ca="1" si="9">IF(ISERROR(F35),E35,NA())</f>
        <v>#N/A</v>
      </c>
      <c r="F47" t="e">
        <f t="shared" ca="1" si="9"/>
        <v>#N/A</v>
      </c>
      <c r="G47" t="e">
        <f t="shared" ca="1" si="9"/>
        <v>#N/A</v>
      </c>
      <c r="H47" t="e">
        <f t="shared" ca="1" si="9"/>
        <v>#N/A</v>
      </c>
      <c r="I47" t="e">
        <f t="shared" ca="1" si="9"/>
        <v>#N/A</v>
      </c>
      <c r="J47" t="e">
        <f t="shared" ca="1" si="9"/>
        <v>#N/A</v>
      </c>
      <c r="K47" t="e">
        <f t="shared" ca="1" si="9"/>
        <v>#N/A</v>
      </c>
      <c r="L47" t="e">
        <f t="shared" ca="1" si="9"/>
        <v>#N/A</v>
      </c>
      <c r="M47" t="e">
        <f t="shared" ca="1" si="9"/>
        <v>#N/A</v>
      </c>
      <c r="N47" t="e">
        <f t="shared" ca="1" si="9"/>
        <v>#N/A</v>
      </c>
      <c r="O47" t="e">
        <f t="shared" ca="1" si="9"/>
        <v>#N/A</v>
      </c>
      <c r="P47" t="e">
        <f t="shared" ca="1" si="9"/>
        <v>#N/A</v>
      </c>
      <c r="Q47" t="e">
        <f t="shared" ca="1" si="9"/>
        <v>#N/A</v>
      </c>
      <c r="R47" t="e">
        <f t="shared" ca="1" si="9"/>
        <v>#N/A</v>
      </c>
      <c r="S47" t="e">
        <f t="shared" ca="1" si="9"/>
        <v>#N/A</v>
      </c>
      <c r="T47" t="e">
        <f t="shared" ca="1" si="9"/>
        <v>#N/A</v>
      </c>
      <c r="U47" t="e">
        <f t="shared" ca="1" si="9"/>
        <v>#N/A</v>
      </c>
      <c r="V47" t="e">
        <f t="shared" ca="1" si="9"/>
        <v>#N/A</v>
      </c>
      <c r="W47" t="e">
        <f t="shared" ca="1" si="9"/>
        <v>#N/A</v>
      </c>
      <c r="X47" t="e">
        <f t="shared" ca="1" si="9"/>
        <v>#N/A</v>
      </c>
      <c r="Y47" t="e">
        <f t="shared" ca="1" si="9"/>
        <v>#N/A</v>
      </c>
      <c r="Z47" t="e">
        <f t="shared" ca="1" si="9"/>
        <v>#N/A</v>
      </c>
      <c r="AA47" t="e">
        <f t="shared" ca="1" si="9"/>
        <v>#N/A</v>
      </c>
      <c r="AB47" t="e">
        <f t="shared" ca="1" si="9"/>
        <v>#N/A</v>
      </c>
      <c r="AC47" t="e">
        <f t="shared" ca="1" si="9"/>
        <v>#N/A</v>
      </c>
      <c r="AD47" t="e">
        <f t="shared" ca="1" si="9"/>
        <v>#N/A</v>
      </c>
      <c r="AE47" t="e">
        <f t="shared" ca="1" si="9"/>
        <v>#N/A</v>
      </c>
      <c r="AF47" t="e">
        <f t="shared" ca="1" si="9"/>
        <v>#N/A</v>
      </c>
      <c r="AG47" t="e">
        <f t="shared" ca="1" si="9"/>
        <v>#N/A</v>
      </c>
      <c r="AH47" t="e">
        <f t="shared" ca="1" si="9"/>
        <v>#N/A</v>
      </c>
    </row>
    <row r="48" spans="1:35">
      <c r="C48" t="e">
        <f t="shared" ca="1" si="6"/>
        <v>#REF!</v>
      </c>
      <c r="D48" t="e">
        <f ca="1">UPPER(INDEX(Activities[Kapitel],MATCH($C48,#REF!,0)))</f>
        <v>#REF!</v>
      </c>
      <c r="E48" t="e">
        <f t="shared" ref="E48:AH48" ca="1" si="10">IF(ISERROR(F36),E36,NA())</f>
        <v>#N/A</v>
      </c>
      <c r="F48" t="e">
        <f t="shared" ca="1" si="10"/>
        <v>#N/A</v>
      </c>
      <c r="G48" t="e">
        <f t="shared" ca="1" si="10"/>
        <v>#N/A</v>
      </c>
      <c r="H48" t="e">
        <f t="shared" ca="1" si="10"/>
        <v>#N/A</v>
      </c>
      <c r="I48" t="e">
        <f t="shared" ca="1" si="10"/>
        <v>#N/A</v>
      </c>
      <c r="J48" t="e">
        <f t="shared" ca="1" si="10"/>
        <v>#N/A</v>
      </c>
      <c r="K48" t="e">
        <f t="shared" ca="1" si="10"/>
        <v>#N/A</v>
      </c>
      <c r="L48" t="e">
        <f t="shared" ca="1" si="10"/>
        <v>#N/A</v>
      </c>
      <c r="M48" t="e">
        <f t="shared" ca="1" si="10"/>
        <v>#N/A</v>
      </c>
      <c r="N48" t="e">
        <f t="shared" ca="1" si="10"/>
        <v>#N/A</v>
      </c>
      <c r="O48" t="e">
        <f t="shared" ca="1" si="10"/>
        <v>#N/A</v>
      </c>
      <c r="P48" t="e">
        <f t="shared" ca="1" si="10"/>
        <v>#N/A</v>
      </c>
      <c r="Q48" t="e">
        <f t="shared" ca="1" si="10"/>
        <v>#N/A</v>
      </c>
      <c r="R48" t="e">
        <f t="shared" ca="1" si="10"/>
        <v>#N/A</v>
      </c>
      <c r="S48" t="e">
        <f t="shared" ca="1" si="10"/>
        <v>#N/A</v>
      </c>
      <c r="T48" t="e">
        <f t="shared" ca="1" si="10"/>
        <v>#N/A</v>
      </c>
      <c r="U48" t="e">
        <f t="shared" ca="1" si="10"/>
        <v>#N/A</v>
      </c>
      <c r="V48" t="e">
        <f t="shared" ca="1" si="10"/>
        <v>#N/A</v>
      </c>
      <c r="W48" t="e">
        <f t="shared" ca="1" si="10"/>
        <v>#N/A</v>
      </c>
      <c r="X48" t="e">
        <f t="shared" ca="1" si="10"/>
        <v>#N/A</v>
      </c>
      <c r="Y48" t="e">
        <f t="shared" ca="1" si="10"/>
        <v>#N/A</v>
      </c>
      <c r="Z48" t="e">
        <f t="shared" ca="1" si="10"/>
        <v>#N/A</v>
      </c>
      <c r="AA48" t="e">
        <f t="shared" ca="1" si="10"/>
        <v>#N/A</v>
      </c>
      <c r="AB48" t="e">
        <f t="shared" ca="1" si="10"/>
        <v>#N/A</v>
      </c>
      <c r="AC48" t="e">
        <f t="shared" ca="1" si="10"/>
        <v>#N/A</v>
      </c>
      <c r="AD48" t="e">
        <f t="shared" ca="1" si="10"/>
        <v>#N/A</v>
      </c>
      <c r="AE48" t="e">
        <f t="shared" ca="1" si="10"/>
        <v>#N/A</v>
      </c>
      <c r="AF48" t="e">
        <f t="shared" ca="1" si="10"/>
        <v>#N/A</v>
      </c>
      <c r="AG48" t="e">
        <f t="shared" ca="1" si="10"/>
        <v>#N/A</v>
      </c>
      <c r="AH48" t="e">
        <f t="shared" ca="1" si="10"/>
        <v>#N/A</v>
      </c>
    </row>
    <row r="49" spans="3:34">
      <c r="C49" t="e">
        <f t="shared" ca="1" si="6"/>
        <v>#REF!</v>
      </c>
      <c r="D49" t="e">
        <f ca="1">UPPER(INDEX(Activities[Kapitel],MATCH($C49,#REF!,0)))</f>
        <v>#REF!</v>
      </c>
      <c r="E49" t="e">
        <f t="shared" ref="E49:AH49" ca="1" si="11">IF(ISERROR(F37),E37,NA())</f>
        <v>#N/A</v>
      </c>
      <c r="F49" t="e">
        <f t="shared" ca="1" si="11"/>
        <v>#N/A</v>
      </c>
      <c r="G49" t="e">
        <f t="shared" ca="1" si="11"/>
        <v>#N/A</v>
      </c>
      <c r="H49" t="e">
        <f t="shared" ca="1" si="11"/>
        <v>#N/A</v>
      </c>
      <c r="I49" t="e">
        <f t="shared" ca="1" si="11"/>
        <v>#N/A</v>
      </c>
      <c r="J49" t="e">
        <f t="shared" ca="1" si="11"/>
        <v>#N/A</v>
      </c>
      <c r="K49" t="e">
        <f t="shared" ca="1" si="11"/>
        <v>#N/A</v>
      </c>
      <c r="L49" t="e">
        <f t="shared" ca="1" si="11"/>
        <v>#N/A</v>
      </c>
      <c r="M49" t="e">
        <f t="shared" ca="1" si="11"/>
        <v>#N/A</v>
      </c>
      <c r="N49" t="e">
        <f t="shared" ca="1" si="11"/>
        <v>#N/A</v>
      </c>
      <c r="O49" t="e">
        <f t="shared" ca="1" si="11"/>
        <v>#N/A</v>
      </c>
      <c r="P49" t="e">
        <f t="shared" ca="1" si="11"/>
        <v>#N/A</v>
      </c>
      <c r="Q49" t="e">
        <f t="shared" ca="1" si="11"/>
        <v>#N/A</v>
      </c>
      <c r="R49" t="e">
        <f t="shared" ca="1" si="11"/>
        <v>#N/A</v>
      </c>
      <c r="S49" t="e">
        <f t="shared" ca="1" si="11"/>
        <v>#N/A</v>
      </c>
      <c r="T49" t="e">
        <f t="shared" ca="1" si="11"/>
        <v>#N/A</v>
      </c>
      <c r="U49" t="e">
        <f t="shared" ca="1" si="11"/>
        <v>#N/A</v>
      </c>
      <c r="V49" t="e">
        <f t="shared" ca="1" si="11"/>
        <v>#N/A</v>
      </c>
      <c r="W49" t="e">
        <f t="shared" ca="1" si="11"/>
        <v>#N/A</v>
      </c>
      <c r="X49" t="e">
        <f t="shared" ca="1" si="11"/>
        <v>#N/A</v>
      </c>
      <c r="Y49" t="e">
        <f t="shared" ca="1" si="11"/>
        <v>#N/A</v>
      </c>
      <c r="Z49" t="e">
        <f t="shared" ca="1" si="11"/>
        <v>#N/A</v>
      </c>
      <c r="AA49" t="e">
        <f t="shared" ca="1" si="11"/>
        <v>#N/A</v>
      </c>
      <c r="AB49" t="e">
        <f t="shared" ca="1" si="11"/>
        <v>#N/A</v>
      </c>
      <c r="AC49" t="e">
        <f t="shared" ca="1" si="11"/>
        <v>#N/A</v>
      </c>
      <c r="AD49" t="e">
        <f t="shared" ca="1" si="11"/>
        <v>#N/A</v>
      </c>
      <c r="AE49" t="e">
        <f t="shared" ca="1" si="11"/>
        <v>#N/A</v>
      </c>
      <c r="AF49" t="e">
        <f t="shared" ca="1" si="11"/>
        <v>#N/A</v>
      </c>
      <c r="AG49" t="e">
        <f t="shared" ca="1" si="11"/>
        <v>#N/A</v>
      </c>
      <c r="AH49" t="e">
        <f t="shared" ca="1" si="11"/>
        <v>#N/A</v>
      </c>
    </row>
    <row r="50" spans="3:34">
      <c r="C50" t="e">
        <f t="shared" ca="1" si="6"/>
        <v>#REF!</v>
      </c>
      <c r="D50" t="e">
        <f ca="1">UPPER(INDEX(Activities[Kapitel],MATCH($C50,#REF!,0)))</f>
        <v>#REF!</v>
      </c>
      <c r="E50" t="e">
        <f t="shared" ref="E50:AH50" ca="1" si="12">IF(ISERROR(F38),E38,NA())</f>
        <v>#N/A</v>
      </c>
      <c r="F50" t="e">
        <f t="shared" ca="1" si="12"/>
        <v>#N/A</v>
      </c>
      <c r="G50" t="e">
        <f t="shared" ca="1" si="12"/>
        <v>#N/A</v>
      </c>
      <c r="H50" t="e">
        <f t="shared" ca="1" si="12"/>
        <v>#N/A</v>
      </c>
      <c r="I50" t="e">
        <f t="shared" ca="1" si="12"/>
        <v>#N/A</v>
      </c>
      <c r="J50" t="e">
        <f t="shared" ca="1" si="12"/>
        <v>#N/A</v>
      </c>
      <c r="K50" t="e">
        <f t="shared" ca="1" si="12"/>
        <v>#N/A</v>
      </c>
      <c r="L50" t="e">
        <f t="shared" ca="1" si="12"/>
        <v>#N/A</v>
      </c>
      <c r="M50" t="e">
        <f t="shared" ca="1" si="12"/>
        <v>#N/A</v>
      </c>
      <c r="N50" t="e">
        <f t="shared" ca="1" si="12"/>
        <v>#N/A</v>
      </c>
      <c r="O50" t="e">
        <f t="shared" ca="1" si="12"/>
        <v>#N/A</v>
      </c>
      <c r="P50" t="e">
        <f t="shared" ca="1" si="12"/>
        <v>#N/A</v>
      </c>
      <c r="Q50" t="e">
        <f t="shared" ca="1" si="12"/>
        <v>#N/A</v>
      </c>
      <c r="R50" t="e">
        <f t="shared" ca="1" si="12"/>
        <v>#N/A</v>
      </c>
      <c r="S50" t="e">
        <f t="shared" ca="1" si="12"/>
        <v>#N/A</v>
      </c>
      <c r="T50" t="e">
        <f t="shared" ca="1" si="12"/>
        <v>#N/A</v>
      </c>
      <c r="U50" t="e">
        <f t="shared" ca="1" si="12"/>
        <v>#N/A</v>
      </c>
      <c r="V50" t="e">
        <f t="shared" ca="1" si="12"/>
        <v>#N/A</v>
      </c>
      <c r="W50" t="e">
        <f t="shared" ca="1" si="12"/>
        <v>#N/A</v>
      </c>
      <c r="X50" t="e">
        <f t="shared" ca="1" si="12"/>
        <v>#N/A</v>
      </c>
      <c r="Y50" t="e">
        <f t="shared" ca="1" si="12"/>
        <v>#N/A</v>
      </c>
      <c r="Z50" t="e">
        <f t="shared" ca="1" si="12"/>
        <v>#N/A</v>
      </c>
      <c r="AA50" t="e">
        <f t="shared" ca="1" si="12"/>
        <v>#N/A</v>
      </c>
      <c r="AB50" t="e">
        <f t="shared" ca="1" si="12"/>
        <v>#N/A</v>
      </c>
      <c r="AC50" t="e">
        <f t="shared" ca="1" si="12"/>
        <v>#N/A</v>
      </c>
      <c r="AD50" t="e">
        <f t="shared" ca="1" si="12"/>
        <v>#N/A</v>
      </c>
      <c r="AE50" t="e">
        <f t="shared" ca="1" si="12"/>
        <v>#N/A</v>
      </c>
      <c r="AF50" t="e">
        <f t="shared" ca="1" si="12"/>
        <v>#N/A</v>
      </c>
      <c r="AG50" t="e">
        <f t="shared" ca="1" si="12"/>
        <v>#N/A</v>
      </c>
      <c r="AH50" t="e">
        <f t="shared" ca="1" si="12"/>
        <v>#N/A</v>
      </c>
    </row>
    <row r="51" spans="3:34">
      <c r="C51" t="e">
        <f t="shared" ca="1" si="6"/>
        <v>#REF!</v>
      </c>
      <c r="D51" t="e">
        <f ca="1">UPPER(INDEX(Activities[Kapitel],MATCH($C51,#REF!,0)))</f>
        <v>#REF!</v>
      </c>
      <c r="E51" t="e">
        <f t="shared" ref="E51:AH51" ca="1" si="13">IF(ISERROR(F39),E39,NA())</f>
        <v>#N/A</v>
      </c>
      <c r="F51" t="e">
        <f t="shared" ca="1" si="13"/>
        <v>#N/A</v>
      </c>
      <c r="G51" t="e">
        <f t="shared" ca="1" si="13"/>
        <v>#N/A</v>
      </c>
      <c r="H51" t="e">
        <f t="shared" ca="1" si="13"/>
        <v>#N/A</v>
      </c>
      <c r="I51" t="e">
        <f t="shared" ca="1" si="13"/>
        <v>#N/A</v>
      </c>
      <c r="J51" t="e">
        <f t="shared" ca="1" si="13"/>
        <v>#N/A</v>
      </c>
      <c r="K51" t="e">
        <f t="shared" ca="1" si="13"/>
        <v>#N/A</v>
      </c>
      <c r="L51" t="e">
        <f t="shared" ca="1" si="13"/>
        <v>#N/A</v>
      </c>
      <c r="M51" t="e">
        <f t="shared" ca="1" si="13"/>
        <v>#N/A</v>
      </c>
      <c r="N51" t="e">
        <f t="shared" ca="1" si="13"/>
        <v>#N/A</v>
      </c>
      <c r="O51" t="e">
        <f t="shared" ca="1" si="13"/>
        <v>#N/A</v>
      </c>
      <c r="P51" t="e">
        <f t="shared" ca="1" si="13"/>
        <v>#N/A</v>
      </c>
      <c r="Q51" t="e">
        <f t="shared" ca="1" si="13"/>
        <v>#N/A</v>
      </c>
      <c r="R51" t="e">
        <f t="shared" ca="1" si="13"/>
        <v>#N/A</v>
      </c>
      <c r="S51" t="e">
        <f t="shared" ca="1" si="13"/>
        <v>#N/A</v>
      </c>
      <c r="T51" t="e">
        <f t="shared" ca="1" si="13"/>
        <v>#N/A</v>
      </c>
      <c r="U51" t="e">
        <f t="shared" ca="1" si="13"/>
        <v>#N/A</v>
      </c>
      <c r="V51" t="e">
        <f t="shared" ca="1" si="13"/>
        <v>#N/A</v>
      </c>
      <c r="W51" t="e">
        <f t="shared" ca="1" si="13"/>
        <v>#N/A</v>
      </c>
      <c r="X51" t="e">
        <f t="shared" ca="1" si="13"/>
        <v>#N/A</v>
      </c>
      <c r="Y51" t="e">
        <f t="shared" ca="1" si="13"/>
        <v>#N/A</v>
      </c>
      <c r="Z51" t="e">
        <f t="shared" ca="1" si="13"/>
        <v>#N/A</v>
      </c>
      <c r="AA51" t="e">
        <f t="shared" ca="1" si="13"/>
        <v>#N/A</v>
      </c>
      <c r="AB51" t="e">
        <f t="shared" ca="1" si="13"/>
        <v>#N/A</v>
      </c>
      <c r="AC51" t="e">
        <f t="shared" ca="1" si="13"/>
        <v>#N/A</v>
      </c>
      <c r="AD51" t="e">
        <f t="shared" ca="1" si="13"/>
        <v>#N/A</v>
      </c>
      <c r="AE51" t="e">
        <f t="shared" ca="1" si="13"/>
        <v>#N/A</v>
      </c>
      <c r="AF51" t="e">
        <f t="shared" ca="1" si="13"/>
        <v>#N/A</v>
      </c>
      <c r="AG51" t="e">
        <f t="shared" ca="1" si="13"/>
        <v>#N/A</v>
      </c>
      <c r="AH51" t="e">
        <f t="shared" ca="1" si="13"/>
        <v>#N/A</v>
      </c>
    </row>
    <row r="52" spans="3:34">
      <c r="C52" t="e">
        <f t="shared" ca="1" si="6"/>
        <v>#REF!</v>
      </c>
      <c r="D52" t="e">
        <f ca="1">UPPER(INDEX(Activities[Kapitel],MATCH($C52,#REF!,0)))</f>
        <v>#REF!</v>
      </c>
      <c r="E52" t="e">
        <f t="shared" ref="E52:AH52" ca="1" si="14">IF(ISERROR(F40),E40,NA())</f>
        <v>#N/A</v>
      </c>
      <c r="F52" t="e">
        <f t="shared" ca="1" si="14"/>
        <v>#N/A</v>
      </c>
      <c r="G52" t="e">
        <f t="shared" ca="1" si="14"/>
        <v>#N/A</v>
      </c>
      <c r="H52" t="e">
        <f t="shared" ca="1" si="14"/>
        <v>#N/A</v>
      </c>
      <c r="I52" t="e">
        <f t="shared" ca="1" si="14"/>
        <v>#N/A</v>
      </c>
      <c r="J52" t="e">
        <f t="shared" ca="1" si="14"/>
        <v>#N/A</v>
      </c>
      <c r="K52" t="e">
        <f t="shared" ca="1" si="14"/>
        <v>#N/A</v>
      </c>
      <c r="L52" t="e">
        <f t="shared" ca="1" si="14"/>
        <v>#N/A</v>
      </c>
      <c r="M52" t="e">
        <f t="shared" ca="1" si="14"/>
        <v>#N/A</v>
      </c>
      <c r="N52" t="e">
        <f t="shared" ca="1" si="14"/>
        <v>#N/A</v>
      </c>
      <c r="O52" t="e">
        <f t="shared" ca="1" si="14"/>
        <v>#N/A</v>
      </c>
      <c r="P52" t="e">
        <f t="shared" ca="1" si="14"/>
        <v>#N/A</v>
      </c>
      <c r="Q52" t="e">
        <f t="shared" ca="1" si="14"/>
        <v>#N/A</v>
      </c>
      <c r="R52" t="e">
        <f t="shared" ca="1" si="14"/>
        <v>#N/A</v>
      </c>
      <c r="S52" t="e">
        <f t="shared" ca="1" si="14"/>
        <v>#N/A</v>
      </c>
      <c r="T52" t="e">
        <f t="shared" ca="1" si="14"/>
        <v>#N/A</v>
      </c>
      <c r="U52" t="e">
        <f t="shared" ca="1" si="14"/>
        <v>#N/A</v>
      </c>
      <c r="V52" t="e">
        <f t="shared" ca="1" si="14"/>
        <v>#N/A</v>
      </c>
      <c r="W52" t="e">
        <f t="shared" ca="1" si="14"/>
        <v>#N/A</v>
      </c>
      <c r="X52" t="e">
        <f t="shared" ca="1" si="14"/>
        <v>#N/A</v>
      </c>
      <c r="Y52" t="e">
        <f t="shared" ca="1" si="14"/>
        <v>#N/A</v>
      </c>
      <c r="Z52" t="e">
        <f t="shared" ca="1" si="14"/>
        <v>#N/A</v>
      </c>
      <c r="AA52" t="e">
        <f t="shared" ca="1" si="14"/>
        <v>#N/A</v>
      </c>
      <c r="AB52" t="e">
        <f t="shared" ca="1" si="14"/>
        <v>#N/A</v>
      </c>
      <c r="AC52" t="e">
        <f t="shared" ca="1" si="14"/>
        <v>#N/A</v>
      </c>
      <c r="AD52" t="e">
        <f t="shared" ca="1" si="14"/>
        <v>#N/A</v>
      </c>
      <c r="AE52" t="e">
        <f t="shared" ca="1" si="14"/>
        <v>#N/A</v>
      </c>
      <c r="AF52" t="e">
        <f t="shared" ca="1" si="14"/>
        <v>#N/A</v>
      </c>
      <c r="AG52" t="e">
        <f t="shared" ca="1" si="14"/>
        <v>#N/A</v>
      </c>
      <c r="AH52" t="e">
        <f t="shared" ca="1" si="14"/>
        <v>#N/A</v>
      </c>
    </row>
    <row r="55" spans="3:34">
      <c r="E55" s="1" t="e">
        <f>E31</f>
        <v>#REF!</v>
      </c>
      <c r="F55" s="1" t="e">
        <f t="shared" ref="F55:AH55" si="15">F31</f>
        <v>#REF!</v>
      </c>
      <c r="G55" s="1" t="e">
        <f t="shared" si="15"/>
        <v>#REF!</v>
      </c>
      <c r="H55" s="1" t="e">
        <f t="shared" si="15"/>
        <v>#REF!</v>
      </c>
      <c r="I55" s="1" t="e">
        <f t="shared" si="15"/>
        <v>#REF!</v>
      </c>
      <c r="J55" s="1" t="e">
        <f t="shared" si="15"/>
        <v>#REF!</v>
      </c>
      <c r="K55" s="1" t="e">
        <f t="shared" si="15"/>
        <v>#REF!</v>
      </c>
      <c r="L55" s="1" t="e">
        <f t="shared" si="15"/>
        <v>#REF!</v>
      </c>
      <c r="M55" s="1" t="e">
        <f t="shared" si="15"/>
        <v>#REF!</v>
      </c>
      <c r="N55" s="1" t="e">
        <f t="shared" si="15"/>
        <v>#REF!</v>
      </c>
      <c r="O55" s="1" t="e">
        <f t="shared" si="15"/>
        <v>#REF!</v>
      </c>
      <c r="P55" s="1" t="e">
        <f t="shared" si="15"/>
        <v>#REF!</v>
      </c>
      <c r="Q55" s="1" t="e">
        <f t="shared" si="15"/>
        <v>#REF!</v>
      </c>
      <c r="R55" s="1" t="e">
        <f t="shared" si="15"/>
        <v>#REF!</v>
      </c>
      <c r="S55" s="1" t="e">
        <f t="shared" si="15"/>
        <v>#REF!</v>
      </c>
      <c r="T55" s="1" t="e">
        <f t="shared" si="15"/>
        <v>#REF!</v>
      </c>
      <c r="U55" s="1" t="e">
        <f t="shared" si="15"/>
        <v>#REF!</v>
      </c>
      <c r="V55" s="1" t="e">
        <f t="shared" si="15"/>
        <v>#REF!</v>
      </c>
      <c r="W55" s="1" t="e">
        <f t="shared" si="15"/>
        <v>#REF!</v>
      </c>
      <c r="X55" s="1" t="e">
        <f t="shared" si="15"/>
        <v>#REF!</v>
      </c>
      <c r="Y55" s="1" t="e">
        <f t="shared" si="15"/>
        <v>#REF!</v>
      </c>
      <c r="Z55" s="1" t="e">
        <f t="shared" si="15"/>
        <v>#REF!</v>
      </c>
      <c r="AA55" s="1" t="e">
        <f t="shared" si="15"/>
        <v>#REF!</v>
      </c>
      <c r="AB55" s="1" t="e">
        <f t="shared" si="15"/>
        <v>#REF!</v>
      </c>
      <c r="AC55" s="1" t="e">
        <f t="shared" si="15"/>
        <v>#REF!</v>
      </c>
      <c r="AD55" s="1" t="e">
        <f t="shared" si="15"/>
        <v>#REF!</v>
      </c>
      <c r="AE55" s="1" t="e">
        <f t="shared" si="15"/>
        <v>#REF!</v>
      </c>
      <c r="AF55" s="1" t="e">
        <f t="shared" si="15"/>
        <v>#REF!</v>
      </c>
      <c r="AG55" s="1" t="e">
        <f t="shared" si="15"/>
        <v>#REF!</v>
      </c>
      <c r="AH55" s="1" t="e">
        <f t="shared" si="15"/>
        <v>#REF!</v>
      </c>
    </row>
    <row r="56" spans="3:34">
      <c r="D56" t="s">
        <v>10</v>
      </c>
      <c r="E56" t="e">
        <f t="shared" ref="E56:AH56" ca="1" si="16">IF(E55=$D$3,5,NA())</f>
        <v>#REF!</v>
      </c>
      <c r="F56" t="e">
        <f t="shared" ca="1" si="16"/>
        <v>#REF!</v>
      </c>
      <c r="G56" t="e">
        <f t="shared" ca="1" si="16"/>
        <v>#REF!</v>
      </c>
      <c r="H56" t="e">
        <f t="shared" ca="1" si="16"/>
        <v>#REF!</v>
      </c>
      <c r="I56" t="e">
        <f t="shared" ca="1" si="16"/>
        <v>#REF!</v>
      </c>
      <c r="J56" t="e">
        <f t="shared" ca="1" si="16"/>
        <v>#REF!</v>
      </c>
      <c r="K56" t="e">
        <f t="shared" ca="1" si="16"/>
        <v>#REF!</v>
      </c>
      <c r="L56" t="e">
        <f t="shared" ca="1" si="16"/>
        <v>#REF!</v>
      </c>
      <c r="M56" t="e">
        <f t="shared" ca="1" si="16"/>
        <v>#REF!</v>
      </c>
      <c r="N56" t="e">
        <f t="shared" ca="1" si="16"/>
        <v>#REF!</v>
      </c>
      <c r="O56" t="e">
        <f t="shared" ca="1" si="16"/>
        <v>#REF!</v>
      </c>
      <c r="P56" t="e">
        <f t="shared" ca="1" si="16"/>
        <v>#REF!</v>
      </c>
      <c r="Q56" t="e">
        <f t="shared" ca="1" si="16"/>
        <v>#REF!</v>
      </c>
      <c r="R56" t="e">
        <f t="shared" ca="1" si="16"/>
        <v>#REF!</v>
      </c>
      <c r="S56" t="e">
        <f t="shared" ca="1" si="16"/>
        <v>#REF!</v>
      </c>
      <c r="T56" t="e">
        <f t="shared" ca="1" si="16"/>
        <v>#REF!</v>
      </c>
      <c r="U56" t="e">
        <f t="shared" ca="1" si="16"/>
        <v>#REF!</v>
      </c>
      <c r="V56" t="e">
        <f t="shared" ca="1" si="16"/>
        <v>#REF!</v>
      </c>
      <c r="W56" t="e">
        <f t="shared" ca="1" si="16"/>
        <v>#REF!</v>
      </c>
      <c r="X56" t="e">
        <f t="shared" ca="1" si="16"/>
        <v>#REF!</v>
      </c>
      <c r="Y56" t="e">
        <f t="shared" ca="1" si="16"/>
        <v>#REF!</v>
      </c>
      <c r="Z56" t="e">
        <f t="shared" ca="1" si="16"/>
        <v>#REF!</v>
      </c>
      <c r="AA56" t="e">
        <f t="shared" ca="1" si="16"/>
        <v>#REF!</v>
      </c>
      <c r="AB56" t="e">
        <f t="shared" ca="1" si="16"/>
        <v>#REF!</v>
      </c>
      <c r="AC56" t="e">
        <f t="shared" ca="1" si="16"/>
        <v>#REF!</v>
      </c>
      <c r="AD56" t="e">
        <f t="shared" ca="1" si="16"/>
        <v>#REF!</v>
      </c>
      <c r="AE56" t="e">
        <f t="shared" ca="1" si="16"/>
        <v>#REF!</v>
      </c>
      <c r="AF56" t="e">
        <f t="shared" ca="1" si="16"/>
        <v>#REF!</v>
      </c>
      <c r="AG56" t="e">
        <f t="shared" ca="1" si="16"/>
        <v>#REF!</v>
      </c>
      <c r="AH56" t="e">
        <f t="shared" ca="1" si="16"/>
        <v>#REF!</v>
      </c>
    </row>
    <row r="58" spans="3:34">
      <c r="D58" s="3" t="e">
        <f>DATE(YEAR(MIN(E55:AH55)),MONTH(MIN(E55:AH55)),1)</f>
        <v>#REF!</v>
      </c>
      <c r="E58" t="e">
        <f>IF(MEDIAN($D58,E$55,EOMONTH($D58,0))=E$55,0.5,NA())</f>
        <v>#REF!</v>
      </c>
      <c r="F58" t="e">
        <f t="shared" ref="F58:AH58" si="17">IF(MEDIAN($D58,F$55,EOMONTH($D58,0))=F$55,0.5,NA())</f>
        <v>#REF!</v>
      </c>
      <c r="G58" t="e">
        <f t="shared" si="17"/>
        <v>#REF!</v>
      </c>
      <c r="H58" t="e">
        <f t="shared" si="17"/>
        <v>#REF!</v>
      </c>
      <c r="I58" t="e">
        <f t="shared" si="17"/>
        <v>#REF!</v>
      </c>
      <c r="J58" t="e">
        <f t="shared" si="17"/>
        <v>#REF!</v>
      </c>
      <c r="K58" t="e">
        <f t="shared" si="17"/>
        <v>#REF!</v>
      </c>
      <c r="L58" t="e">
        <f t="shared" si="17"/>
        <v>#REF!</v>
      </c>
      <c r="M58" t="e">
        <f t="shared" si="17"/>
        <v>#REF!</v>
      </c>
      <c r="N58" t="e">
        <f t="shared" si="17"/>
        <v>#REF!</v>
      </c>
      <c r="O58" t="e">
        <f t="shared" si="17"/>
        <v>#REF!</v>
      </c>
      <c r="P58" t="e">
        <f t="shared" si="17"/>
        <v>#REF!</v>
      </c>
      <c r="Q58" t="e">
        <f t="shared" si="17"/>
        <v>#REF!</v>
      </c>
      <c r="R58" t="e">
        <f t="shared" si="17"/>
        <v>#REF!</v>
      </c>
      <c r="S58" t="e">
        <f t="shared" si="17"/>
        <v>#REF!</v>
      </c>
      <c r="T58" t="e">
        <f t="shared" si="17"/>
        <v>#REF!</v>
      </c>
      <c r="U58" t="e">
        <f t="shared" si="17"/>
        <v>#REF!</v>
      </c>
      <c r="V58" t="e">
        <f t="shared" si="17"/>
        <v>#REF!</v>
      </c>
      <c r="W58" t="e">
        <f t="shared" si="17"/>
        <v>#REF!</v>
      </c>
      <c r="X58" t="e">
        <f t="shared" si="17"/>
        <v>#REF!</v>
      </c>
      <c r="Y58" t="e">
        <f t="shared" si="17"/>
        <v>#REF!</v>
      </c>
      <c r="Z58" t="e">
        <f t="shared" si="17"/>
        <v>#REF!</v>
      </c>
      <c r="AA58" t="e">
        <f t="shared" si="17"/>
        <v>#REF!</v>
      </c>
      <c r="AB58" t="e">
        <f t="shared" si="17"/>
        <v>#REF!</v>
      </c>
      <c r="AC58" t="e">
        <f t="shared" si="17"/>
        <v>#REF!</v>
      </c>
      <c r="AD58" t="e">
        <f t="shared" si="17"/>
        <v>#REF!</v>
      </c>
      <c r="AE58" t="e">
        <f t="shared" si="17"/>
        <v>#REF!</v>
      </c>
      <c r="AF58" t="e">
        <f t="shared" si="17"/>
        <v>#REF!</v>
      </c>
      <c r="AG58" t="e">
        <f t="shared" si="17"/>
        <v>#REF!</v>
      </c>
      <c r="AH58" t="e">
        <f t="shared" si="17"/>
        <v>#REF!</v>
      </c>
    </row>
    <row r="59" spans="3:34">
      <c r="D59" s="3" t="e">
        <f>TEXT(D58,"mmm yyyy") &amp; " - Top Band"</f>
        <v>#REF!</v>
      </c>
      <c r="E59" t="e">
        <f>E58+12.5</f>
        <v>#REF!</v>
      </c>
      <c r="F59" t="e">
        <f t="shared" ref="F59:AH59" si="18">F58+12.5</f>
        <v>#REF!</v>
      </c>
      <c r="G59" t="e">
        <f t="shared" si="18"/>
        <v>#REF!</v>
      </c>
      <c r="H59" t="e">
        <f t="shared" si="18"/>
        <v>#REF!</v>
      </c>
      <c r="I59" t="e">
        <f t="shared" si="18"/>
        <v>#REF!</v>
      </c>
      <c r="J59" t="e">
        <f t="shared" si="18"/>
        <v>#REF!</v>
      </c>
      <c r="K59" t="e">
        <f t="shared" si="18"/>
        <v>#REF!</v>
      </c>
      <c r="L59" t="e">
        <f t="shared" si="18"/>
        <v>#REF!</v>
      </c>
      <c r="M59" t="e">
        <f t="shared" si="18"/>
        <v>#REF!</v>
      </c>
      <c r="N59" t="e">
        <f t="shared" si="18"/>
        <v>#REF!</v>
      </c>
      <c r="O59" t="e">
        <f t="shared" si="18"/>
        <v>#REF!</v>
      </c>
      <c r="P59" t="e">
        <f t="shared" si="18"/>
        <v>#REF!</v>
      </c>
      <c r="Q59" t="e">
        <f t="shared" si="18"/>
        <v>#REF!</v>
      </c>
      <c r="R59" t="e">
        <f t="shared" si="18"/>
        <v>#REF!</v>
      </c>
      <c r="S59" t="e">
        <f t="shared" si="18"/>
        <v>#REF!</v>
      </c>
      <c r="T59" t="e">
        <f t="shared" si="18"/>
        <v>#REF!</v>
      </c>
      <c r="U59" t="e">
        <f t="shared" si="18"/>
        <v>#REF!</v>
      </c>
      <c r="V59" t="e">
        <f t="shared" si="18"/>
        <v>#REF!</v>
      </c>
      <c r="W59" t="e">
        <f t="shared" si="18"/>
        <v>#REF!</v>
      </c>
      <c r="X59" t="e">
        <f t="shared" si="18"/>
        <v>#REF!</v>
      </c>
      <c r="Y59" t="e">
        <f t="shared" si="18"/>
        <v>#REF!</v>
      </c>
      <c r="Z59" t="e">
        <f t="shared" si="18"/>
        <v>#REF!</v>
      </c>
      <c r="AA59" t="e">
        <f t="shared" si="18"/>
        <v>#REF!</v>
      </c>
      <c r="AB59" t="e">
        <f t="shared" si="18"/>
        <v>#REF!</v>
      </c>
      <c r="AC59" t="e">
        <f t="shared" si="18"/>
        <v>#REF!</v>
      </c>
      <c r="AD59" t="e">
        <f t="shared" si="18"/>
        <v>#REF!</v>
      </c>
      <c r="AE59" t="e">
        <f t="shared" si="18"/>
        <v>#REF!</v>
      </c>
      <c r="AF59" t="e">
        <f t="shared" si="18"/>
        <v>#REF!</v>
      </c>
      <c r="AG59" t="e">
        <f t="shared" si="18"/>
        <v>#REF!</v>
      </c>
      <c r="AH59" t="e">
        <f t="shared" si="18"/>
        <v>#REF!</v>
      </c>
    </row>
    <row r="60" spans="3:34">
      <c r="D60" s="3"/>
    </row>
    <row r="61" spans="3:34">
      <c r="D61" s="3" t="e">
        <f>EOMONTH(D58,0)+1</f>
        <v>#REF!</v>
      </c>
      <c r="E61" t="e">
        <f>IF(MEDIAN($D61,E$55,EOMONTH($D61,0))=E$55,0.5,NA())</f>
        <v>#REF!</v>
      </c>
      <c r="F61" t="e">
        <f t="shared" ref="F61:AH61" si="19">IF(MEDIAN($D61,F$55,EOMONTH($D61,0))=F$55,0.5,NA())</f>
        <v>#REF!</v>
      </c>
      <c r="G61" t="e">
        <f t="shared" si="19"/>
        <v>#REF!</v>
      </c>
      <c r="H61" t="e">
        <f t="shared" si="19"/>
        <v>#REF!</v>
      </c>
      <c r="I61" t="e">
        <f t="shared" si="19"/>
        <v>#REF!</v>
      </c>
      <c r="J61" t="e">
        <f t="shared" si="19"/>
        <v>#REF!</v>
      </c>
      <c r="K61" t="e">
        <f t="shared" si="19"/>
        <v>#REF!</v>
      </c>
      <c r="L61" t="e">
        <f t="shared" si="19"/>
        <v>#REF!</v>
      </c>
      <c r="M61" t="e">
        <f t="shared" si="19"/>
        <v>#REF!</v>
      </c>
      <c r="N61" t="e">
        <f t="shared" si="19"/>
        <v>#REF!</v>
      </c>
      <c r="O61" t="e">
        <f t="shared" si="19"/>
        <v>#REF!</v>
      </c>
      <c r="P61" t="e">
        <f t="shared" si="19"/>
        <v>#REF!</v>
      </c>
      <c r="Q61" t="e">
        <f t="shared" si="19"/>
        <v>#REF!</v>
      </c>
      <c r="R61" t="e">
        <f t="shared" si="19"/>
        <v>#REF!</v>
      </c>
      <c r="S61" t="e">
        <f t="shared" si="19"/>
        <v>#REF!</v>
      </c>
      <c r="T61" t="e">
        <f t="shared" si="19"/>
        <v>#REF!</v>
      </c>
      <c r="U61" t="e">
        <f t="shared" si="19"/>
        <v>#REF!</v>
      </c>
      <c r="V61" t="e">
        <f t="shared" si="19"/>
        <v>#REF!</v>
      </c>
      <c r="W61" t="e">
        <f t="shared" si="19"/>
        <v>#REF!</v>
      </c>
      <c r="X61" t="e">
        <f t="shared" si="19"/>
        <v>#REF!</v>
      </c>
      <c r="Y61" t="e">
        <f t="shared" si="19"/>
        <v>#REF!</v>
      </c>
      <c r="Z61" t="e">
        <f t="shared" si="19"/>
        <v>#REF!</v>
      </c>
      <c r="AA61" t="e">
        <f t="shared" si="19"/>
        <v>#REF!</v>
      </c>
      <c r="AB61" t="e">
        <f t="shared" si="19"/>
        <v>#REF!</v>
      </c>
      <c r="AC61" t="e">
        <f t="shared" si="19"/>
        <v>#REF!</v>
      </c>
      <c r="AD61" t="e">
        <f t="shared" si="19"/>
        <v>#REF!</v>
      </c>
      <c r="AE61" t="e">
        <f t="shared" si="19"/>
        <v>#REF!</v>
      </c>
      <c r="AF61" t="e">
        <f t="shared" si="19"/>
        <v>#REF!</v>
      </c>
      <c r="AG61" t="e">
        <f t="shared" si="19"/>
        <v>#REF!</v>
      </c>
      <c r="AH61" t="e">
        <f t="shared" si="19"/>
        <v>#REF!</v>
      </c>
    </row>
    <row r="62" spans="3:34">
      <c r="D62" s="3" t="e">
        <f>TEXT(D61,"mmm yyyy") &amp; " - Top Band"</f>
        <v>#REF!</v>
      </c>
      <c r="E62" t="e">
        <f>E61+12.5</f>
        <v>#REF!</v>
      </c>
      <c r="F62" t="e">
        <f t="shared" ref="F62:AH62" si="20">F61+12.5</f>
        <v>#REF!</v>
      </c>
      <c r="G62" t="e">
        <f t="shared" si="20"/>
        <v>#REF!</v>
      </c>
      <c r="H62" t="e">
        <f t="shared" si="20"/>
        <v>#REF!</v>
      </c>
      <c r="I62" t="e">
        <f t="shared" si="20"/>
        <v>#REF!</v>
      </c>
      <c r="J62" t="e">
        <f t="shared" si="20"/>
        <v>#REF!</v>
      </c>
      <c r="K62" t="e">
        <f t="shared" si="20"/>
        <v>#REF!</v>
      </c>
      <c r="L62" t="e">
        <f t="shared" si="20"/>
        <v>#REF!</v>
      </c>
      <c r="M62" t="e">
        <f t="shared" si="20"/>
        <v>#REF!</v>
      </c>
      <c r="N62" t="e">
        <f t="shared" si="20"/>
        <v>#REF!</v>
      </c>
      <c r="O62" t="e">
        <f t="shared" si="20"/>
        <v>#REF!</v>
      </c>
      <c r="P62" t="e">
        <f t="shared" si="20"/>
        <v>#REF!</v>
      </c>
      <c r="Q62" t="e">
        <f t="shared" si="20"/>
        <v>#REF!</v>
      </c>
      <c r="R62" t="e">
        <f t="shared" si="20"/>
        <v>#REF!</v>
      </c>
      <c r="S62" t="e">
        <f t="shared" si="20"/>
        <v>#REF!</v>
      </c>
      <c r="T62" t="e">
        <f t="shared" si="20"/>
        <v>#REF!</v>
      </c>
      <c r="U62" t="e">
        <f t="shared" si="20"/>
        <v>#REF!</v>
      </c>
      <c r="V62" t="e">
        <f t="shared" si="20"/>
        <v>#REF!</v>
      </c>
      <c r="W62" t="e">
        <f t="shared" si="20"/>
        <v>#REF!</v>
      </c>
      <c r="X62" t="e">
        <f t="shared" si="20"/>
        <v>#REF!</v>
      </c>
      <c r="Y62" t="e">
        <f t="shared" si="20"/>
        <v>#REF!</v>
      </c>
      <c r="Z62" t="e">
        <f t="shared" si="20"/>
        <v>#REF!</v>
      </c>
      <c r="AA62" t="e">
        <f t="shared" si="20"/>
        <v>#REF!</v>
      </c>
      <c r="AB62" t="e">
        <f t="shared" si="20"/>
        <v>#REF!</v>
      </c>
      <c r="AC62" t="e">
        <f t="shared" si="20"/>
        <v>#REF!</v>
      </c>
      <c r="AD62" t="e">
        <f t="shared" si="20"/>
        <v>#REF!</v>
      </c>
      <c r="AE62" t="e">
        <f t="shared" si="20"/>
        <v>#REF!</v>
      </c>
      <c r="AF62" t="e">
        <f t="shared" si="20"/>
        <v>#REF!</v>
      </c>
      <c r="AG62" t="e">
        <f t="shared" si="20"/>
        <v>#REF!</v>
      </c>
      <c r="AH62" t="e">
        <f t="shared" si="20"/>
        <v>#REF!</v>
      </c>
    </row>
    <row r="63" spans="3:34">
      <c r="D63" s="3"/>
    </row>
    <row r="65" spans="4:34">
      <c r="D65" s="3" t="e">
        <f>D58+1</f>
        <v>#REF!</v>
      </c>
      <c r="E65" t="e">
        <f>IF(MEDIAN($D65,E$55)=E$55,0.5,NA())</f>
        <v>#REF!</v>
      </c>
      <c r="F65" t="e">
        <f t="shared" ref="F65:AH66" si="21">IF(MEDIAN($D65,F$55)=F$55,0.5,NA())</f>
        <v>#REF!</v>
      </c>
      <c r="G65" t="e">
        <f t="shared" si="21"/>
        <v>#REF!</v>
      </c>
      <c r="H65" t="e">
        <f t="shared" si="21"/>
        <v>#REF!</v>
      </c>
      <c r="I65" t="e">
        <f t="shared" si="21"/>
        <v>#REF!</v>
      </c>
      <c r="J65" t="e">
        <f t="shared" si="21"/>
        <v>#REF!</v>
      </c>
      <c r="K65" t="e">
        <f t="shared" si="21"/>
        <v>#REF!</v>
      </c>
      <c r="L65" t="e">
        <f t="shared" si="21"/>
        <v>#REF!</v>
      </c>
      <c r="M65" t="e">
        <f t="shared" si="21"/>
        <v>#REF!</v>
      </c>
      <c r="N65" t="e">
        <f t="shared" si="21"/>
        <v>#REF!</v>
      </c>
      <c r="O65" t="e">
        <f t="shared" si="21"/>
        <v>#REF!</v>
      </c>
      <c r="P65" t="e">
        <f t="shared" si="21"/>
        <v>#REF!</v>
      </c>
      <c r="Q65" t="e">
        <f t="shared" si="21"/>
        <v>#REF!</v>
      </c>
      <c r="R65" t="e">
        <f t="shared" si="21"/>
        <v>#REF!</v>
      </c>
      <c r="S65" t="e">
        <f t="shared" si="21"/>
        <v>#REF!</v>
      </c>
      <c r="T65" t="e">
        <f t="shared" si="21"/>
        <v>#REF!</v>
      </c>
      <c r="U65" t="e">
        <f t="shared" si="21"/>
        <v>#REF!</v>
      </c>
      <c r="V65" t="e">
        <f t="shared" si="21"/>
        <v>#REF!</v>
      </c>
      <c r="W65" t="e">
        <f t="shared" si="21"/>
        <v>#REF!</v>
      </c>
      <c r="X65" t="e">
        <f t="shared" si="21"/>
        <v>#REF!</v>
      </c>
      <c r="Y65" t="e">
        <f t="shared" si="21"/>
        <v>#REF!</v>
      </c>
      <c r="Z65" t="e">
        <f t="shared" si="21"/>
        <v>#REF!</v>
      </c>
      <c r="AA65" t="e">
        <f t="shared" si="21"/>
        <v>#REF!</v>
      </c>
      <c r="AB65" t="e">
        <f t="shared" si="21"/>
        <v>#REF!</v>
      </c>
      <c r="AC65" t="e">
        <f t="shared" si="21"/>
        <v>#REF!</v>
      </c>
      <c r="AD65" t="e">
        <f t="shared" si="21"/>
        <v>#REF!</v>
      </c>
      <c r="AE65" t="e">
        <f t="shared" si="21"/>
        <v>#REF!</v>
      </c>
      <c r="AF65" t="e">
        <f t="shared" si="21"/>
        <v>#REF!</v>
      </c>
      <c r="AG65" t="e">
        <f t="shared" si="21"/>
        <v>#REF!</v>
      </c>
      <c r="AH65" t="e">
        <f t="shared" si="21"/>
        <v>#REF!</v>
      </c>
    </row>
    <row r="66" spans="4:34">
      <c r="D66" s="3" t="e">
        <f>D61+1</f>
        <v>#REF!</v>
      </c>
      <c r="E66" t="e">
        <f>IF(MEDIAN($D66,E$55)=E$55,0.5,NA())</f>
        <v>#REF!</v>
      </c>
      <c r="F66" t="e">
        <f t="shared" si="21"/>
        <v>#REF!</v>
      </c>
      <c r="G66" t="e">
        <f t="shared" si="21"/>
        <v>#REF!</v>
      </c>
      <c r="H66" t="e">
        <f t="shared" si="21"/>
        <v>#REF!</v>
      </c>
      <c r="I66" t="e">
        <f t="shared" si="21"/>
        <v>#REF!</v>
      </c>
      <c r="J66" t="e">
        <f t="shared" si="21"/>
        <v>#REF!</v>
      </c>
      <c r="K66" t="e">
        <f t="shared" si="21"/>
        <v>#REF!</v>
      </c>
      <c r="L66" t="e">
        <f t="shared" si="21"/>
        <v>#REF!</v>
      </c>
      <c r="M66" t="e">
        <f t="shared" si="21"/>
        <v>#REF!</v>
      </c>
      <c r="N66" t="e">
        <f t="shared" si="21"/>
        <v>#REF!</v>
      </c>
      <c r="O66" t="e">
        <f t="shared" si="21"/>
        <v>#REF!</v>
      </c>
      <c r="P66" t="e">
        <f t="shared" si="21"/>
        <v>#REF!</v>
      </c>
      <c r="Q66" t="e">
        <f t="shared" si="21"/>
        <v>#REF!</v>
      </c>
      <c r="R66" t="e">
        <f t="shared" si="21"/>
        <v>#REF!</v>
      </c>
      <c r="S66" t="e">
        <f t="shared" si="21"/>
        <v>#REF!</v>
      </c>
      <c r="T66" t="e">
        <f t="shared" si="21"/>
        <v>#REF!</v>
      </c>
      <c r="U66" t="e">
        <f t="shared" si="21"/>
        <v>#REF!</v>
      </c>
      <c r="V66" t="e">
        <f t="shared" si="21"/>
        <v>#REF!</v>
      </c>
      <c r="W66" t="e">
        <f t="shared" si="21"/>
        <v>#REF!</v>
      </c>
      <c r="X66" t="e">
        <f t="shared" si="21"/>
        <v>#REF!</v>
      </c>
      <c r="Y66" t="e">
        <f t="shared" si="21"/>
        <v>#REF!</v>
      </c>
      <c r="Z66" t="e">
        <f t="shared" si="21"/>
        <v>#REF!</v>
      </c>
      <c r="AA66" t="e">
        <f t="shared" si="21"/>
        <v>#REF!</v>
      </c>
      <c r="AB66" t="e">
        <f t="shared" si="21"/>
        <v>#REF!</v>
      </c>
      <c r="AC66" t="e">
        <f t="shared" si="21"/>
        <v>#REF!</v>
      </c>
      <c r="AD66" t="e">
        <f t="shared" si="21"/>
        <v>#REF!</v>
      </c>
      <c r="AE66" t="e">
        <f t="shared" si="21"/>
        <v>#REF!</v>
      </c>
      <c r="AF66" t="e">
        <f t="shared" si="21"/>
        <v>#REF!</v>
      </c>
      <c r="AG66" t="e">
        <f t="shared" si="21"/>
        <v>#REF!</v>
      </c>
      <c r="AH66" t="e">
        <f t="shared" si="21"/>
        <v>#REF!</v>
      </c>
    </row>
    <row r="69" spans="4:34">
      <c r="E69">
        <v>2.2999999999999998</v>
      </c>
      <c r="F69">
        <f>E69</f>
        <v>2.2999999999999998</v>
      </c>
      <c r="G69">
        <f t="shared" ref="G69:AH71" si="22">F69</f>
        <v>2.2999999999999998</v>
      </c>
      <c r="H69">
        <f t="shared" si="22"/>
        <v>2.2999999999999998</v>
      </c>
      <c r="I69">
        <f t="shared" si="22"/>
        <v>2.2999999999999998</v>
      </c>
      <c r="J69">
        <f t="shared" si="22"/>
        <v>2.2999999999999998</v>
      </c>
      <c r="K69">
        <f t="shared" si="22"/>
        <v>2.2999999999999998</v>
      </c>
      <c r="L69">
        <f t="shared" si="22"/>
        <v>2.2999999999999998</v>
      </c>
      <c r="M69">
        <f t="shared" si="22"/>
        <v>2.2999999999999998</v>
      </c>
      <c r="N69">
        <f t="shared" si="22"/>
        <v>2.2999999999999998</v>
      </c>
      <c r="O69">
        <f t="shared" si="22"/>
        <v>2.2999999999999998</v>
      </c>
      <c r="P69">
        <f t="shared" si="22"/>
        <v>2.2999999999999998</v>
      </c>
      <c r="Q69">
        <f t="shared" si="22"/>
        <v>2.2999999999999998</v>
      </c>
      <c r="R69">
        <f t="shared" si="22"/>
        <v>2.2999999999999998</v>
      </c>
      <c r="S69">
        <f t="shared" si="22"/>
        <v>2.2999999999999998</v>
      </c>
      <c r="T69">
        <f t="shared" si="22"/>
        <v>2.2999999999999998</v>
      </c>
      <c r="U69">
        <f t="shared" si="22"/>
        <v>2.2999999999999998</v>
      </c>
      <c r="V69">
        <f t="shared" si="22"/>
        <v>2.2999999999999998</v>
      </c>
      <c r="W69">
        <f t="shared" si="22"/>
        <v>2.2999999999999998</v>
      </c>
      <c r="X69">
        <f t="shared" si="22"/>
        <v>2.2999999999999998</v>
      </c>
      <c r="Y69">
        <f t="shared" si="22"/>
        <v>2.2999999999999998</v>
      </c>
      <c r="Z69">
        <f t="shared" si="22"/>
        <v>2.2999999999999998</v>
      </c>
      <c r="AA69">
        <f t="shared" si="22"/>
        <v>2.2999999999999998</v>
      </c>
      <c r="AB69">
        <f t="shared" si="22"/>
        <v>2.2999999999999998</v>
      </c>
      <c r="AC69">
        <f t="shared" si="22"/>
        <v>2.2999999999999998</v>
      </c>
      <c r="AD69">
        <f t="shared" si="22"/>
        <v>2.2999999999999998</v>
      </c>
      <c r="AE69">
        <f t="shared" si="22"/>
        <v>2.2999999999999998</v>
      </c>
      <c r="AF69">
        <f t="shared" si="22"/>
        <v>2.2999999999999998</v>
      </c>
      <c r="AG69">
        <f t="shared" si="22"/>
        <v>2.2999999999999998</v>
      </c>
      <c r="AH69">
        <f t="shared" si="22"/>
        <v>2.2999999999999998</v>
      </c>
    </row>
    <row r="70" spans="4:34">
      <c r="D70">
        <v>3</v>
      </c>
      <c r="E70" t="e">
        <f>LEFT(UPPER(TEXT(E55,"ddd")),$D70)</f>
        <v>#REF!</v>
      </c>
      <c r="F70" t="e">
        <f t="shared" ref="F70:AH70" si="23">LEFT(UPPER(TEXT(F55,"ddd")),$D70)</f>
        <v>#REF!</v>
      </c>
      <c r="G70" t="e">
        <f t="shared" si="23"/>
        <v>#REF!</v>
      </c>
      <c r="H70" t="e">
        <f t="shared" si="23"/>
        <v>#REF!</v>
      </c>
      <c r="I70" t="e">
        <f t="shared" si="23"/>
        <v>#REF!</v>
      </c>
      <c r="J70" t="e">
        <f t="shared" si="23"/>
        <v>#REF!</v>
      </c>
      <c r="K70" t="e">
        <f t="shared" si="23"/>
        <v>#REF!</v>
      </c>
      <c r="L70" t="e">
        <f t="shared" si="23"/>
        <v>#REF!</v>
      </c>
      <c r="M70" t="e">
        <f t="shared" si="23"/>
        <v>#REF!</v>
      </c>
      <c r="N70" t="e">
        <f t="shared" si="23"/>
        <v>#REF!</v>
      </c>
      <c r="O70" t="e">
        <f t="shared" si="23"/>
        <v>#REF!</v>
      </c>
      <c r="P70" t="e">
        <f t="shared" si="23"/>
        <v>#REF!</v>
      </c>
      <c r="Q70" t="e">
        <f t="shared" si="23"/>
        <v>#REF!</v>
      </c>
      <c r="R70" t="e">
        <f t="shared" si="23"/>
        <v>#REF!</v>
      </c>
      <c r="S70" t="e">
        <f t="shared" si="23"/>
        <v>#REF!</v>
      </c>
      <c r="T70" t="e">
        <f t="shared" si="23"/>
        <v>#REF!</v>
      </c>
      <c r="U70" t="e">
        <f t="shared" si="23"/>
        <v>#REF!</v>
      </c>
      <c r="V70" t="e">
        <f t="shared" si="23"/>
        <v>#REF!</v>
      </c>
      <c r="W70" t="e">
        <f t="shared" si="23"/>
        <v>#REF!</v>
      </c>
      <c r="X70" t="e">
        <f t="shared" si="23"/>
        <v>#REF!</v>
      </c>
      <c r="Y70" t="e">
        <f t="shared" si="23"/>
        <v>#REF!</v>
      </c>
      <c r="Z70" t="e">
        <f t="shared" si="23"/>
        <v>#REF!</v>
      </c>
      <c r="AA70" t="e">
        <f t="shared" si="23"/>
        <v>#REF!</v>
      </c>
      <c r="AB70" t="e">
        <f t="shared" si="23"/>
        <v>#REF!</v>
      </c>
      <c r="AC70" t="e">
        <f t="shared" si="23"/>
        <v>#REF!</v>
      </c>
      <c r="AD70" t="e">
        <f t="shared" si="23"/>
        <v>#REF!</v>
      </c>
      <c r="AE70" t="e">
        <f t="shared" si="23"/>
        <v>#REF!</v>
      </c>
      <c r="AF70" t="e">
        <f t="shared" si="23"/>
        <v>#REF!</v>
      </c>
      <c r="AG70" t="e">
        <f t="shared" si="23"/>
        <v>#REF!</v>
      </c>
      <c r="AH70" t="e">
        <f t="shared" si="23"/>
        <v>#REF!</v>
      </c>
    </row>
    <row r="71" spans="4:34">
      <c r="E71">
        <v>1.3</v>
      </c>
      <c r="F71">
        <f>E71</f>
        <v>1.3</v>
      </c>
      <c r="G71">
        <f t="shared" si="22"/>
        <v>1.3</v>
      </c>
      <c r="H71">
        <f t="shared" si="22"/>
        <v>1.3</v>
      </c>
      <c r="I71">
        <f t="shared" si="22"/>
        <v>1.3</v>
      </c>
      <c r="J71">
        <f t="shared" si="22"/>
        <v>1.3</v>
      </c>
      <c r="K71">
        <f t="shared" si="22"/>
        <v>1.3</v>
      </c>
      <c r="L71">
        <f t="shared" si="22"/>
        <v>1.3</v>
      </c>
      <c r="M71">
        <f t="shared" si="22"/>
        <v>1.3</v>
      </c>
      <c r="N71">
        <f t="shared" si="22"/>
        <v>1.3</v>
      </c>
      <c r="O71">
        <f t="shared" si="22"/>
        <v>1.3</v>
      </c>
      <c r="P71">
        <f t="shared" si="22"/>
        <v>1.3</v>
      </c>
      <c r="Q71">
        <f t="shared" si="22"/>
        <v>1.3</v>
      </c>
      <c r="R71">
        <f t="shared" si="22"/>
        <v>1.3</v>
      </c>
      <c r="S71">
        <f t="shared" si="22"/>
        <v>1.3</v>
      </c>
      <c r="T71">
        <f t="shared" si="22"/>
        <v>1.3</v>
      </c>
      <c r="U71">
        <f t="shared" si="22"/>
        <v>1.3</v>
      </c>
      <c r="V71">
        <f t="shared" si="22"/>
        <v>1.3</v>
      </c>
      <c r="W71">
        <f t="shared" si="22"/>
        <v>1.3</v>
      </c>
      <c r="X71">
        <f t="shared" si="22"/>
        <v>1.3</v>
      </c>
      <c r="Y71">
        <f t="shared" si="22"/>
        <v>1.3</v>
      </c>
      <c r="Z71">
        <f t="shared" si="22"/>
        <v>1.3</v>
      </c>
      <c r="AA71">
        <f t="shared" si="22"/>
        <v>1.3</v>
      </c>
      <c r="AB71">
        <f t="shared" si="22"/>
        <v>1.3</v>
      </c>
      <c r="AC71">
        <f t="shared" si="22"/>
        <v>1.3</v>
      </c>
      <c r="AD71">
        <f t="shared" si="22"/>
        <v>1.3</v>
      </c>
      <c r="AE71">
        <f t="shared" si="22"/>
        <v>1.3</v>
      </c>
      <c r="AF71">
        <f t="shared" si="22"/>
        <v>1.3</v>
      </c>
      <c r="AG71">
        <f t="shared" si="22"/>
        <v>1.3</v>
      </c>
      <c r="AH71">
        <f t="shared" si="22"/>
        <v>1.3</v>
      </c>
    </row>
    <row r="72" spans="4:34">
      <c r="E72" t="e">
        <f>TEXT(E55,"dd")</f>
        <v>#REF!</v>
      </c>
      <c r="F72" t="e">
        <f t="shared" ref="F72:AH72" si="24">TEXT(F55,"dd")</f>
        <v>#REF!</v>
      </c>
      <c r="G72" t="e">
        <f t="shared" si="24"/>
        <v>#REF!</v>
      </c>
      <c r="H72" t="e">
        <f t="shared" si="24"/>
        <v>#REF!</v>
      </c>
      <c r="I72" t="e">
        <f t="shared" si="24"/>
        <v>#REF!</v>
      </c>
      <c r="J72" t="e">
        <f t="shared" si="24"/>
        <v>#REF!</v>
      </c>
      <c r="K72" t="e">
        <f t="shared" si="24"/>
        <v>#REF!</v>
      </c>
      <c r="L72" t="e">
        <f t="shared" si="24"/>
        <v>#REF!</v>
      </c>
      <c r="M72" t="e">
        <f t="shared" si="24"/>
        <v>#REF!</v>
      </c>
      <c r="N72" t="e">
        <f t="shared" si="24"/>
        <v>#REF!</v>
      </c>
      <c r="O72" t="e">
        <f t="shared" si="24"/>
        <v>#REF!</v>
      </c>
      <c r="P72" t="e">
        <f t="shared" si="24"/>
        <v>#REF!</v>
      </c>
      <c r="Q72" t="e">
        <f t="shared" si="24"/>
        <v>#REF!</v>
      </c>
      <c r="R72" t="e">
        <f t="shared" si="24"/>
        <v>#REF!</v>
      </c>
      <c r="S72" t="e">
        <f t="shared" si="24"/>
        <v>#REF!</v>
      </c>
      <c r="T72" t="e">
        <f t="shared" si="24"/>
        <v>#REF!</v>
      </c>
      <c r="U72" t="e">
        <f t="shared" si="24"/>
        <v>#REF!</v>
      </c>
      <c r="V72" t="e">
        <f t="shared" si="24"/>
        <v>#REF!</v>
      </c>
      <c r="W72" t="e">
        <f t="shared" si="24"/>
        <v>#REF!</v>
      </c>
      <c r="X72" t="e">
        <f t="shared" si="24"/>
        <v>#REF!</v>
      </c>
      <c r="Y72" t="e">
        <f t="shared" si="24"/>
        <v>#REF!</v>
      </c>
      <c r="Z72" t="e">
        <f t="shared" si="24"/>
        <v>#REF!</v>
      </c>
      <c r="AA72" t="e">
        <f t="shared" si="24"/>
        <v>#REF!</v>
      </c>
      <c r="AB72" t="e">
        <f t="shared" si="24"/>
        <v>#REF!</v>
      </c>
      <c r="AC72" t="e">
        <f t="shared" si="24"/>
        <v>#REF!</v>
      </c>
      <c r="AD72" t="e">
        <f t="shared" si="24"/>
        <v>#REF!</v>
      </c>
      <c r="AE72" t="e">
        <f t="shared" si="24"/>
        <v>#REF!</v>
      </c>
      <c r="AF72" t="e">
        <f t="shared" si="24"/>
        <v>#REF!</v>
      </c>
      <c r="AG72" t="e">
        <f t="shared" si="24"/>
        <v>#REF!</v>
      </c>
      <c r="AH72" t="e">
        <f t="shared" si="24"/>
        <v>#REF!</v>
      </c>
    </row>
  </sheetData>
  <pageMargins left="0.7" right="0.7" top="0.75" bottom="0.75" header="0.3" footer="0.3"/>
  <pageSetup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so-contentType ?>
<FormTemplates xmlns="http://schemas.microsoft.com/sharepoint/v3/contenttype/forms">
  <Display>DocumentLibraryForm</Display>
  <Edit>AssetEditForm</Edit>
  <New>DocumentLibraryForm</New>
</FormTemplates>
</file>

<file path=customXml/itemProps1.xml><?xml version="1.0" encoding="utf-8"?>
<ds:datastoreItem xmlns:ds="http://schemas.openxmlformats.org/officeDocument/2006/customXml" ds:itemID="{2CD552CE-B979-4BDB-9FB1-264C1B806DC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vt:i4>
      </vt:variant>
      <vt:variant>
        <vt:lpstr>Benannte Bereiche</vt:lpstr>
      </vt:variant>
      <vt:variant>
        <vt:i4>5</vt:i4>
      </vt:variant>
    </vt:vector>
  </HeadingPairs>
  <TitlesOfParts>
    <vt:vector size="7" baseType="lpstr">
      <vt:lpstr>Masterarbeit (Navi)</vt:lpstr>
      <vt:lpstr>calcs</vt:lpstr>
      <vt:lpstr>'Masterarbeit (Navi)'!Druckbereich</vt:lpstr>
      <vt:lpstr>StartDate</vt:lpstr>
      <vt:lpstr>StartDateWindow</vt:lpstr>
      <vt:lpstr>WindowDays</vt:lpstr>
      <vt:lpstr>WindowOffset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keywords/>
  <cp:lastModifiedBy/>
  <dcterms:created xsi:type="dcterms:W3CDTF">2013-11-08T09:52:39Z</dcterms:created>
  <dcterms:modified xsi:type="dcterms:W3CDTF">2023-03-29T03:30:49Z</dcterms:modified>
  <cp:version/>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TemplateID">
    <vt:lpwstr>TC029300439991</vt:lpwstr>
  </property>
</Properties>
</file>